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388" yWindow="48" windowWidth="2016" windowHeight="5616"/>
  </bookViews>
  <sheets>
    <sheet name="ENO" sheetId="4" r:id="rId1"/>
    <sheet name="LTD" sheetId="7" r:id="rId2"/>
    <sheet name="PS" sheetId="8" r:id="rId3"/>
    <sheet name="CS" sheetId="9" r:id="rId4"/>
    <sheet name="181 CPI" sheetId="12"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'[1]D.3 Bad Debt Rate'!#REF!</definedName>
    <definedName name="\p">'[2]Z INA 006 LPL, Z INA 010 NOPSI'!#REF!</definedName>
    <definedName name="____________CTR34">[3]INPUT!$E$29</definedName>
    <definedName name="____________st93">'[4]page 3'!#REF!</definedName>
    <definedName name="___________CTR34">[3]INPUT!$E$29</definedName>
    <definedName name="___________st93">'[4]page 3'!#REF!</definedName>
    <definedName name="__________CTR34">[3]INPUT!$E$29</definedName>
    <definedName name="__________st93">'[4]page 3'!#REF!</definedName>
    <definedName name="_________CTR34">[3]INPUT!$E$29</definedName>
    <definedName name="_________st93">'[4]page 3'!#REF!</definedName>
    <definedName name="________CTR34">[3]INPUT!$E$29</definedName>
    <definedName name="________st93">'[4]page 3'!#REF!</definedName>
    <definedName name="_______CTR34">[3]INPUT!$E$29</definedName>
    <definedName name="_______st93">'[4]page 3'!#REF!</definedName>
    <definedName name="______CTR34">[3]INPUT!$E$29</definedName>
    <definedName name="______st93">'[4]page 3'!#REF!</definedName>
    <definedName name="_____CTR34">[3]INPUT!$E$29</definedName>
    <definedName name="_____st93">'[4]page 3'!#REF!</definedName>
    <definedName name="____CTR34">[3]INPUT!$E$29</definedName>
    <definedName name="____st93">'[4]page 3'!#REF!</definedName>
    <definedName name="___CTR34">[3]INPUT!$E$29</definedName>
    <definedName name="___st93">'[4]page 3'!#REF!</definedName>
    <definedName name="__CTR34">[3]INPUT!$E$29</definedName>
    <definedName name="__st93">'[4]page 3'!#REF!</definedName>
    <definedName name="_CTR34">[3]INPUT!$E$29</definedName>
    <definedName name="_Fill" hidden="1">'[5]Summary 1-Ph1'!#REF!</definedName>
    <definedName name="_st93">'[4]page 3'!#REF!</definedName>
    <definedName name="_sub001">#REF!</definedName>
    <definedName name="_sub002">#REF!</definedName>
    <definedName name="_sub003">#REF!</definedName>
    <definedName name="A1..H32_">#REF!</definedName>
    <definedName name="Accounts">#REF!</definedName>
    <definedName name="ACwvu.majmaint." hidden="1">#REF!</definedName>
    <definedName name="ACwvu.majmaint1." hidden="1">#REF!</definedName>
    <definedName name="ACwvu.majmaint2." hidden="1">#REF!</definedName>
    <definedName name="AmortCTC">#REF!</definedName>
    <definedName name="AmortCTCIntRate">#REF!</definedName>
    <definedName name="AmortCTCPer">#REF!</definedName>
    <definedName name="AmortCTCPMT">#REF!</definedName>
    <definedName name="AmortDebt">#REF!</definedName>
    <definedName name="AmortDebtIntRate">#REF!</definedName>
    <definedName name="AmortDebtPer">#REF!</definedName>
    <definedName name="AmortDebtPMT">#REF!</definedName>
    <definedName name="AmortRec">#REF!</definedName>
    <definedName name="AmortRec1">#REF!</definedName>
    <definedName name="amortrec2">#REF!</definedName>
    <definedName name="AmortRecIntRate">#REF!</definedName>
    <definedName name="AmortRecIntRate1">#REF!</definedName>
    <definedName name="AmortRecIntRate2">#REF!</definedName>
    <definedName name="AmortRecPer">#REF!</definedName>
    <definedName name="AmortRecPer2">#REF!</definedName>
    <definedName name="AmortRecPMT">#REF!</definedName>
    <definedName name="amortrecPMT2">#REF!</definedName>
    <definedName name="AmortTE">#REF!</definedName>
    <definedName name="AmortTEIntRate">#REF!</definedName>
    <definedName name="AmortTEPer">#REF!</definedName>
    <definedName name="AmortTEPMT">#REF!</definedName>
    <definedName name="BadDebtRate">'[1]B.5 Input'!$C$30</definedName>
    <definedName name="BS_CurAssNR">[6]Template!$L$523:$V$529</definedName>
    <definedName name="BS_CurrAssetsAccumDefIncTax">[6]Template!$L$581:$V$587</definedName>
    <definedName name="BS_CurrAssetsARAllowDoubt">[6]Template!$L$538:$V$544</definedName>
    <definedName name="BS_CurrAssetsARAssocCo">[6]Template!$L$545:$V$551</definedName>
    <definedName name="BS_CurrAssetsARCustomer">[6]Template!$L$531:$V$537</definedName>
    <definedName name="BS_CurrAssetsAROther">[6]Template!$L$552:$V$558</definedName>
    <definedName name="BS_CurrAssetsARUnbilledRev">[6]Template!$L$559:$V$565</definedName>
    <definedName name="BS_CurrAssetsCash">[6]Template!$L$481:$V$487</definedName>
    <definedName name="BS_CurrAssetsCashAssocCo">[6]Template!$L$488:$V$494</definedName>
    <definedName name="BS_CurrAssetsCashSpecDeposits">[6]Template!$L$502:$V$508</definedName>
    <definedName name="BS_CurrAssetsDefFuelCosts">[6]Template!$L$574:$V$580</definedName>
    <definedName name="BS_CurrAssetsDefNuclearOut">[6]Template!$L$609:$V$615</definedName>
    <definedName name="BS_CurrAssetsFuelInv">[6]Template!$L$588:$V$594</definedName>
    <definedName name="BS_CurrAssetsMSInv">[6]Template!$L$595:$V$601</definedName>
    <definedName name="BS_CurrAssetsPrepay">[6]Template!$L$616:$V$622</definedName>
    <definedName name="BS_CurrAssetsRateDef">[6]Template!$L$602:$V$608</definedName>
    <definedName name="BS_CurrLiaAccumDefIncomeTax">[6]Template!$L$874:$V$880</definedName>
    <definedName name="BS_CurrLiaAPAssocCO">[6]Template!$L$846:$V$852</definedName>
    <definedName name="BS_CurrLiaAPOther">[6]Template!$L$853:$V$859</definedName>
    <definedName name="BS_CurrLiaAssocCo">[6]Template!$L$831:$V$837</definedName>
    <definedName name="BS_CurrLiaCoOwner">[6]Template!$L$895:$V$901</definedName>
    <definedName name="BS_CurrLiaCustDeposits">[6]Template!$L$860:$V$866</definedName>
    <definedName name="BS_CurrLiaDefFuel">[6]Template!$L$902:$V$908</definedName>
    <definedName name="BS_CurrLiaDividends">[6]Template!$L$916:$V$922</definedName>
    <definedName name="BS_CurrLiaIntAccrued">[6]Template!$L$888:$V$894</definedName>
    <definedName name="BS_CurrLiaLease">[6]Template!$L$909:$V$915</definedName>
    <definedName name="BS_CurrLiaLTDebt">[6]Template!$L$823:$V$829</definedName>
    <definedName name="BS_CurrLiaNotesOther">[6]Template!$L$838:$V$844</definedName>
    <definedName name="BS_CurrLiaNuclearOut">[6]Template!$L$881:$V$887</definedName>
    <definedName name="BS_CurrLiaOther">[6]Template!$L$930:$V$936</definedName>
    <definedName name="BS_CurrLiaTax">[6]Template!$L$923:$V$929</definedName>
    <definedName name="BS_CurrLiaTaxesAccrued">[6]Template!$L$867:$V$873</definedName>
    <definedName name="BS_LiaBonds">[6]Template!$L$1033:$V$1039</definedName>
    <definedName name="BS_LiaDebentures">[6]Template!$L$1083:$V$1089</definedName>
    <definedName name="BS_LiaDiscLTdebt">[6]Template!$L$1047:$V$1053</definedName>
    <definedName name="BS_LiaOtherLTD">[6]Template!$L$1054:$V$1060</definedName>
    <definedName name="BS_LiaPrefStock">[6]Template!$L$1076:$V$1082</definedName>
    <definedName name="BS_LiaPreLTDebt">[6]Template!$L$1040:$V$1046</definedName>
    <definedName name="BS_LiaPreStockWith">[6]Template!$L$1069:$V$1075</definedName>
    <definedName name="BS_OtherAssetsLossDebt">[6]Template!$L$773:$V$779</definedName>
    <definedName name="BS_OtherAssetsLTRec">[6]Template!$L$787:$V$793</definedName>
    <definedName name="BS_OtherAssetsOther">[6]Template!$L$794:$V$800</definedName>
    <definedName name="BS_OtherAssetsOtherReg">[6]Template!$L$780:$V$786</definedName>
    <definedName name="BS_OtherAssetsRateDef">[6]Template!$L$759:$V$765</definedName>
    <definedName name="BS_OtherAssetsSFAS">[6]Template!$L$766:$V$772</definedName>
    <definedName name="BS_OtherLiaDecomm">[6]Template!$L$990:$V$996</definedName>
    <definedName name="BS_OtherLiaDefTax">[6]Template!$L$948:$V$954</definedName>
    <definedName name="BS_OtherLiaFERC">[6]Template!$L$976:$V$982</definedName>
    <definedName name="BS_OtherLiaLeases">[6]Template!$L$962:$V$968</definedName>
    <definedName name="BS_OtherLiaOther">[6]Template!$L$1018:$V$1024</definedName>
    <definedName name="BS_OtherLiaProvisions">[6]Template!$L$1011:$V$1017</definedName>
    <definedName name="BS_OtherLiaRegLia">[6]Template!$L$983:$V$989</definedName>
    <definedName name="BS_OtherLiaRegReserves">[6]Template!$L$1004:$V$1010</definedName>
    <definedName name="BS_OtherLiaSFAS">[6]Template!$L$969:$V$975</definedName>
    <definedName name="BS_OtherLiaTaxCredits">[6]Template!$L$955:$V$961</definedName>
    <definedName name="BS_OtherLiaTrans">[6]Template!$L$997:$V$1003</definedName>
    <definedName name="BS_PIDecommFund">[6]Template!$L$639:$V$645</definedName>
    <definedName name="BS_PIInvestSub">[6]Template!$L$632:$V$638</definedName>
    <definedName name="BS_PINonRegInvest">[6]Template!$L$653:$V$659</definedName>
    <definedName name="BS_PINonUtilityProp">[6]Template!$L$646:$V$652</definedName>
    <definedName name="BS_PIOther">[6]Template!$L$660:$V$666</definedName>
    <definedName name="BS_PlantAccumDepr">[6]Template!$L$739:$V$745</definedName>
    <definedName name="BS_PlantAcquisitionAdj">[6]Template!$L$683:$V$689</definedName>
    <definedName name="BS_PlantConstruction">[6]Template!$L$711:$V$717</definedName>
    <definedName name="BS_PlantElec">[6]Template!$L$676:$V$682</definedName>
    <definedName name="BS_plantGas">[6]Template!$L$697:$V$703</definedName>
    <definedName name="BS_PlantNuclearFuel">[6]Template!$L$725:$V$731</definedName>
    <definedName name="BS_PlantNuclearLease">[6]Template!$L$718:$V$724</definedName>
    <definedName name="BS_PlantPropLease">[6]Template!$L$690:$V$696</definedName>
    <definedName name="BS_PlantSteam">[6]Template!$L$704:$V$710</definedName>
    <definedName name="BS_SECapital">[6]Template!$L$1107:$V$1113</definedName>
    <definedName name="BS_SECommon">[6]Template!$L$1100:$V$1106</definedName>
    <definedName name="BS_SEInvestGains">[6]Template!$L$1123:$V$1129</definedName>
    <definedName name="BS_SELessTS">[6]Template!$L$1130:$V$1136</definedName>
    <definedName name="BS_SEPreStockWO">[6]Template!$L$1093:$V$1099</definedName>
    <definedName name="BS_SERetained">[6]Template!$L$1114:$V$1120</definedName>
    <definedName name="CASHFLOW10Q">[7]CON_CF!$A$1:$D$116</definedName>
    <definedName name="cf10k">[7]CON_CF!$A$1:$D$114</definedName>
    <definedName name="ChasNPV">[8]Results!#REF!</definedName>
    <definedName name="COMMON_ACT" localSheetId="3">CS!$A$5:$E$21</definedName>
    <definedName name="COMMON_ACT" localSheetId="0">ENO!#REF!</definedName>
    <definedName name="COMMON_ACT" localSheetId="1">LTD!#REF!</definedName>
    <definedName name="COMMON_ACT" localSheetId="2">PS!#REF!</definedName>
    <definedName name="COMMON_ACT">#REF!</definedName>
    <definedName name="COMPANY">[3]INPUT!$C$16</definedName>
    <definedName name="CONTINGENCY">#REF!</definedName>
    <definedName name="_xlnm.Criteria">#REF!</definedName>
    <definedName name="cs">#REF!</definedName>
    <definedName name="CTC">#REF!</definedName>
    <definedName name="Cwvu.majmaint." hidden="1">#REF!,#REF!,#REF!,#REF!,#REF!,#REF!,#REF!,#REF!</definedName>
    <definedName name="Cwvu.majmaint1." hidden="1">#REF!,#REF!,#REF!,#REF!,#REF!,#REF!,#REF!,#REF!</definedName>
    <definedName name="Cwvu.majmaint2." hidden="1">#REF!,#REF!,#REF!,#REF!,#REF!,#REF!,#REF!,#REF!</definedName>
    <definedName name="Date">#REF!</definedName>
    <definedName name="DebtCost">[9]CT!$H$50</definedName>
    <definedName name="DebtRatio">[9]CT!$H$42</definedName>
    <definedName name="DESCRIPTION">[3]INPUT!$C$17</definedName>
    <definedName name="detail_coc">#REF!</definedName>
    <definedName name="DIFF_IN_DEF_ASSET_AND_LT_LIAB_IN_YTD_CURRENT_MONTH_AND_YTD_DEC_LAST_YEAR">[7]CON_CF!$E$19:$G$41</definedName>
    <definedName name="Documentation" localSheetId="3">CS!#REF!</definedName>
    <definedName name="Documentation" localSheetId="0">ENO!#REF!</definedName>
    <definedName name="Documentation" localSheetId="1">LTD!#REF!</definedName>
    <definedName name="Documentation" localSheetId="2">PS!#REF!</definedName>
    <definedName name="Documentation">#REF!</definedName>
    <definedName name="Duties">#REF!</definedName>
    <definedName name="EAI_Annual_Transp_Rate">#REF!</definedName>
    <definedName name="EAI_Contract_rates">#REF!</definedName>
    <definedName name="EARnonfuel">#REF!</definedName>
    <definedName name="EARtransp">#REF!</definedName>
    <definedName name="EquityCost">[9]CT!$H$51</definedName>
    <definedName name="EquityRatio">[9]CT!$H$43</definedName>
    <definedName name="fmb">#REF!</definedName>
    <definedName name="FMB_ACT" localSheetId="3">CS!#REF!</definedName>
    <definedName name="FMB_ACT" localSheetId="0">ENO!#REF!</definedName>
    <definedName name="FMB_ACT" localSheetId="1">LTD!$A$1:$X$16</definedName>
    <definedName name="FMB_ACT" localSheetId="2">PS!#REF!</definedName>
    <definedName name="FMB_ACT">#REF!</definedName>
    <definedName name="GardnerNPV">[8]Results!$J$71</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#N/A</definedName>
    <definedName name="gIsRef" hidden="1">INDIRECT("rc",FALSE)</definedName>
    <definedName name="gIsText" hidden="1">ISTEXT(gIsRef)</definedName>
    <definedName name="INDEX" localSheetId="3">CS!#REF!</definedName>
    <definedName name="INDEX" localSheetId="0">ENO!#REF!</definedName>
    <definedName name="INDEX" localSheetId="1">LTD!#REF!</definedName>
    <definedName name="INDEX" localSheetId="2">PS!#REF!</definedName>
    <definedName name="INDEX">#REF!</definedName>
    <definedName name="INDICES_ANNUAL">#REF!</definedName>
    <definedName name="INDICES_QUARTERLY">#REF!</definedName>
    <definedName name="INFLATION">#REF!</definedName>
    <definedName name="Input" localSheetId="3">CS!#REF!</definedName>
    <definedName name="Input" localSheetId="0">ENO!#REF!</definedName>
    <definedName name="Input" localSheetId="1">LTD!#REF!</definedName>
    <definedName name="Input" localSheetId="2">PS!#REF!</definedName>
    <definedName name="Input">#REF!</definedName>
    <definedName name="inputs">#REF!</definedName>
    <definedName name="InterestRate">#REF!</definedName>
    <definedName name="intexprate">#REF!</definedName>
    <definedName name="IS_AdjoiningRev">[6]Template!$L$60:$V$66</definedName>
    <definedName name="IS_AffiliatedRev">[6]Template!$L$67:$V$73</definedName>
    <definedName name="IS_AllowBorrowedFunds">[6]Template!$L$418:$V$424</definedName>
    <definedName name="IS_AllowEquity">[6]Template!$L$345:$V$351</definedName>
    <definedName name="IS_AmortRateDef">[6]Template!$L$313:$V$319</definedName>
    <definedName name="IS_CompBusRev">[6]Template!$L$146:$V$152</definedName>
    <definedName name="IS_DecomExp">[6]Template!$L$266:$V$272</definedName>
    <definedName name="IS_DefFuelElecExp">[6]Template!$L$206:$V$212</definedName>
    <definedName name="IS_DefFuelGasExp">[6]Template!$L$213:$V$219</definedName>
    <definedName name="IS_DeprAmort">[6]Template!$L$299:$T$305</definedName>
    <definedName name="IS_DistPrefSec">[6]Template!$L$411:$V$417</definedName>
    <definedName name="IS_FuelCoalExp">[6]Template!$L$185:$V$191</definedName>
    <definedName name="IS_FuelGasExp">[6]Template!$L$164:$V$170</definedName>
    <definedName name="IS_FuelNuclearExp">[6]Template!$L$178:$V$184</definedName>
    <definedName name="IS_FuelOilExp">[6]Template!$L$171:$V$177</definedName>
    <definedName name="IS_FuelRelExp">[6]Template!$L$199:$V$205</definedName>
    <definedName name="IS_GainSale">[6]Template!$L$352:$V$358</definedName>
    <definedName name="IS_GasPurchasedExp">[6]Template!$L$192:$V$198</definedName>
    <definedName name="IS_GasRev">[6]Template!$L$132:$V$138</definedName>
    <definedName name="IS_IntDivIncome">[6]Template!$L$367:$V$373</definedName>
    <definedName name="IS_IntLTDebt">[6]Template!$L$397:$V$403</definedName>
    <definedName name="IS_MuniRev">[6]Template!$L$53:$V$59</definedName>
    <definedName name="IS_NuclearOutageExp">[6]Template!$L$235:$V$241</definedName>
    <definedName name="IS_OtherIntExp">[6]Template!$L$404:$V$410</definedName>
    <definedName name="IS_OtherMaintExp">[6]Template!$L$251:$V$257</definedName>
    <definedName name="IS_OtherMiscIncome">[6]Template!$L$374:$V$380</definedName>
    <definedName name="IS_OtherOperExp">[6]Template!$L$244:$V$250</definedName>
    <definedName name="IS_OtherRegCharges">[6]Template!$L$306:$V$312</definedName>
    <definedName name="IS_OtherRev">[6]Template!$L$110:$V$116</definedName>
    <definedName name="IS_OtherWhslRev">[6]Template!$L$74:$V$80</definedName>
    <definedName name="IS_PlantAcquisition">[6]Template!$L$360:$V$366</definedName>
    <definedName name="IS_PreferredDiv">[6]Template!$L$457:$V$463</definedName>
    <definedName name="IS_ProvRateRefunds">[6]Template!$L$89:$V$95</definedName>
    <definedName name="IS_PurchasedPwr">[6]Template!$L$228:$V$234</definedName>
    <definedName name="IS_RentElec">[6]Template!$L$96:$V$102</definedName>
    <definedName name="IS_SteamRev">[6]Template!$L$139:$V$145</definedName>
    <definedName name="IS_TaxesOtherExp">[6]Template!$L$273:$V$279</definedName>
    <definedName name="IS_UnbillRev">[6]Template!$L$103:$V$109</definedName>
    <definedName name="IS_WholesaleRev">[10]Template!$L$81:$T$87</definedName>
    <definedName name="itc">#REF!</definedName>
    <definedName name="JurisdictionalFactor">'[1]B.5 Input'!$C$33</definedName>
    <definedName name="lease_mtce">#REF!</definedName>
    <definedName name="LIBOR">#REF!</definedName>
    <definedName name="Life">#REF!</definedName>
    <definedName name="LifeTE">#REF!</definedName>
    <definedName name="ltd">#REF!</definedName>
    <definedName name="LTD_ACTUAL" localSheetId="3">CS!#REF!</definedName>
    <definedName name="LTD_ACTUAL" localSheetId="0">ENO!#REF!</definedName>
    <definedName name="LTD_ACTUAL" localSheetId="1">LTD!$A$10:$X$16</definedName>
    <definedName name="LTD_ACTUAL" localSheetId="2">PS!#REF!</definedName>
    <definedName name="LTD_ACTUAL">#REF!</definedName>
    <definedName name="Macro1">[11]!Macro1</definedName>
    <definedName name="O_U_BEG_BAL">'[3]B.1 OverUnder'!$R$12</definedName>
    <definedName name="O_U_END_BAL">'[3]B.1 OverUnder'!$R$24</definedName>
    <definedName name="other">[7]CON_CF!$E$19:$G$66</definedName>
    <definedName name="PFK2_1">#REF!</definedName>
    <definedName name="PFK2_2">#REF!</definedName>
    <definedName name="PFK3_1">#REF!</definedName>
    <definedName name="PFK3_2">#REF!</definedName>
    <definedName name="_xlnm.Print_Area" localSheetId="3">CS!$A$1:$H$22</definedName>
    <definedName name="_xlnm.Print_Area" localSheetId="0">ENO!$A$1:$S$32</definedName>
    <definedName name="_xlnm.Print_Area" localSheetId="1">LTD!$A$2:$X$35</definedName>
    <definedName name="_xlnm.Print_Area" localSheetId="2">PS!$A$1:$Q$23</definedName>
    <definedName name="_xlnm.Print_Area">[12]Maple!$A$1:$W$1652</definedName>
    <definedName name="Print_Area_MI">#REF!</definedName>
    <definedName name="_xlnm.Print_Titles">[12]Maple!$A$1:$J$65536,[12]Maple!$A$1:$IV$2</definedName>
    <definedName name="PRJ_RES_EQUAL">#REF!</definedName>
    <definedName name="ps">#REF!</definedName>
    <definedName name="PS_ACT" localSheetId="3">CS!#REF!</definedName>
    <definedName name="PS_ACT" localSheetId="0">ENO!#REF!</definedName>
    <definedName name="PS_ACT" localSheetId="1">LTD!#REF!</definedName>
    <definedName name="PS_ACT" localSheetId="2">PS!$A$6:$Q$21</definedName>
    <definedName name="PS_ACT">#REF!</definedName>
    <definedName name="quips1">#REF!</definedName>
    <definedName name="quips2">#REF!</definedName>
    <definedName name="RateBase_Debt">[9]CT!$H$61</definedName>
    <definedName name="RateBase_Equity">[9]CT!$H$62</definedName>
    <definedName name="RETAIL">[3]INPUT!$E$27</definedName>
    <definedName name="RiskAutoStopPercChange">0.5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TRUE</definedName>
    <definedName name="RiskNumIterations">-1</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wvu.majmaint2." hidden="1">#REF!</definedName>
    <definedName name="SHIPPING">#REF!</definedName>
    <definedName name="StDev1_Down">#REF!</definedName>
    <definedName name="StDev1_Up">#REF!</definedName>
    <definedName name="StDev2_Down">#REF!</definedName>
    <definedName name="StDev2_Up">#REF!</definedName>
    <definedName name="StrandCost">[13]CTC!$C$16:$G$72</definedName>
    <definedName name="summary">#REF!</definedName>
    <definedName name="Switch2T">[6]Switches!$D$22</definedName>
    <definedName name="Swvu.majmaint." hidden="1">#REF!</definedName>
    <definedName name="Swvu.majmaint1." hidden="1">#REF!</definedName>
    <definedName name="Swvu.majmaint2." hidden="1">#REF!</definedName>
    <definedName name="t">#REF!</definedName>
    <definedName name="Tax">#REF!</definedName>
    <definedName name="TaxRate">[9]CT!$H$31</definedName>
    <definedName name="test" hidden="1">{"net cf for valuation",#N/A,FALSE,"RangerAm";"nopat stmt",#N/A,FALSE,"RangerAm";"inc stmt",#N/A,FALSE,"RangerAm";"bal sheet",#N/A,FALSE,"RangerAm";"sum ops results",#N/A,FALSE,"RangerAm"}</definedName>
    <definedName name="TM1REBUILDOPTION">1</definedName>
    <definedName name="TQAnnualFee">'[1]B.5 Input'!$E$10</definedName>
    <definedName name="TQInvestMgrFee">'[1]B.5 Input'!$C$19:$F$26</definedName>
    <definedName name="TQTaxRate">'[1]B.5 Input'!$G$31</definedName>
    <definedName name="TrusteeFee">'[1]B.5 Input'!$C$14:$F$17</definedName>
    <definedName name="tt">#REF!</definedName>
    <definedName name="UNADJCOC" localSheetId="3">CS!#REF!</definedName>
    <definedName name="UNADJCOC" localSheetId="0">ENO!$A$4:$K$31</definedName>
    <definedName name="UNADJCOC" localSheetId="1">LTD!#REF!</definedName>
    <definedName name="UNADJCOC" localSheetId="2">PS!#REF!</definedName>
    <definedName name="UNADJCOC">#REF!</definedName>
    <definedName name="UNANYSAR">#REF!</definedName>
    <definedName name="VAT">#REF!</definedName>
    <definedName name="wacc">'[14]Summary Project Economics'!$Q$14</definedName>
    <definedName name="wrn.Basic._.Reports." hidden="1">{"net cf for valuation",#N/A,FALSE,"RangerAm";"nopat stmt",#N/A,FALSE,"RangerAm";"inc stmt",#N/A,FALSE,"RangerAm";"bal sheet",#N/A,FALSE,"RangerAm";"sum ops results",#N/A,FALSE,"RangerAm"}</definedName>
    <definedName name="wrn.Finacials." hidden="1">{"Income statement",#N/A,FALSE,"N Amerca";"Balance Sheet Assets",#N/A,FALSE,"N Amerca";"Balance Sheet Liabilities",#N/A,FALSE,"N Amerca";"Cash Flow",#N/A,FALSE,"N Amerca";"Income statement",#N/A,FALSE,"EPGC";"Balance Sheet Assets",#N/A,FALSE,"EPGC";"Balance Sheet Liabilities",#N/A,FALSE,"EPGC";"Cash Flow",#N/A,FALSE,"EPGC";"Income statement",#N/A,FALSE,"Morelos";"Balance Sheet Assets",#N/A,FALSE,"Morelos";"Balance Sheet Liabilities",#N/A,FALSE,"Morelos";"Cash Flow",#N/A,FALSE,"Morelos";"Income statement",#N/A,FALSE,"Eliminations";"Balance Sheet Assets",#N/A,FALSE,"Eliminations";"Balance Sheet Liabilities",#N/A,FALSE,"Eliminations";"Cash Flow",#N/A,FALSE,"Eliminations"}</definedName>
    <definedName name="wrn.is." hidden="1">{#N/A,#N/A,FALSE,"EPDCCon"}</definedName>
    <definedName name="wrn.Pricing._.Case." hidden="1">{#N/A,#N/A,TRUE,"RESULTS";#N/A,#N/A,TRUE,"REV REQUIRE";#N/A,#N/A,TRUE,"RATEBASE";#N/A,#N/A,TRUE,"LEVELIZED"}</definedName>
    <definedName name="wrn.pricing2._.case." hidden="1">{#N/A,#N/A,TRUE,"RESULTS";#N/A,#N/A,TRUE,"REV REQUIRE";#N/A,#N/A,TRUE,"RATEBASE";#N/A,#N/A,TRUE,"LEVELIZED"}</definedName>
    <definedName name="wvu.formula." hidden="1">{TRUE,TRUE,-1.25,-15.5,484.5,293.25,FALSE,FALSE,TRUE,TRUE,0,1,#N/A,1,#N/A,10.5,26.9285714285714,1,FALSE,FALSE,3,TRUE,1,FALSE,90,"Swvu.formula.","ACwvu.formula.",#N/A,FALSE,FALSE,0.5,0.5,0.75,0.5,2,"&amp;LO and M Cost Estimate&amp;CDispatch and Outage Schedule&amp;R&amp;D &amp;T","&amp;LEntergy Power Operations Corporation&amp;C&amp;F &amp;A&amp;RPage &amp;P of &amp;N",FALSE,FALSE,FALSE,FALSE,1,100,#N/A,#N/A,FALSE,FALSE,"Rwvu.formula.","Cwvu.formula.",FALSE,FALSE,TRUE,1,65532,65532,FALSE,FALSE,TRUE,TRUE,TRUE}</definedName>
    <definedName name="wvu.majmaint." hidden="1">{TRUE,TRUE,-0.5,-14.75,483,275.25,FALSE,FALSE,TRUE,TRUE,0,1,19,1,6,5,5,4,TRUE,TRUE,3,TRUE,1,FALSE,50,"Swvu.majmaint.","ACwvu.majmaint.",#N/A,FALSE,FALSE,0.5,0.5,0.75,0.5,2,"&amp;LO and M Cost Estimate&amp;CMajor Maintenance&amp;R&amp;D  &amp;T","&amp;LEntergy Power Group&amp;C&amp;F &amp;A&amp;RPage &amp;P",FALSE,FALSE,FALSE,FALSE,1,60,#N/A,#N/A,"=R1C1:R131C18",FALSE,#N/A,"Cwvu.majmaint.",FALSE,FALSE,TRUE,1,65532,65532,FALSE,FALSE,TRUE,TRUE,TRUE}</definedName>
    <definedName name="wvu.majmaint1." hidden="1">{TRUE,TRUE,-0.5,-14.75,483,275.25,FALSE,FALSE,TRUE,TRUE,0,1,#N/A,57,#N/A,11.3653846153846,58.875,1,FALSE,FALSE,3,TRUE,1,FALSE,75,"Swvu.majmaint1.","ACwvu.majmaint1.",#N/A,FALSE,FALSE,0.5,0.5,0.75,0.5,2,"&amp;LO and M Cost Estimate&amp;CMajor Maintenance&amp;R&amp;D  &amp;T","&amp;LEntergy Power Group&amp;C&amp;F &amp;A&amp;RPage &amp;P",FALSE,FALSE,FALSE,FALSE,1,80,#N/A,#N/A,"=R1C1:R128C18",FALSE,#N/A,"Cwvu.majmaint1.",FALSE,FALSE,TRUE,1,65532,65532,FALSE,FALSE,TRUE,TRUE,TRUE}</definedName>
    <definedName name="wvu.majmaint2." hidden="1">{TRUE,TRUE,-0.5,-14.75,483,275.25,FALSE,FALSE,TRUE,TRUE,0,22,#N/A,85,#N/A,12.3684210526316,48.5,1,FALSE,FALSE,3,TRUE,1,FALSE,75,"Swvu.majmaint2.","ACwvu.majmaint2.",#N/A,FALSE,FALSE,0.5,0.5,0.75,0.5,2,"&amp;LO and M Cost Estimate&amp;CMajor Maintenance&amp;R&amp;D  &amp;T","&amp;LEntergy Power Group&amp;C&amp;F &amp;A&amp;RPage &amp;P",FALSE,FALSE,FALSE,FALSE,1,80,#N/A,#N/A,"=R1C1:R128C31",FALSE,"Rwvu.majmaint2.","Cwvu.majmaint2.",FALSE,FALSE,TRUE,1,65532,65532,FALSE,FALSE,TRUE,TRUE,TRUE}</definedName>
    <definedName name="YEAR_NOW">[15]SGMDL95!$E$68</definedName>
    <definedName name="Z_FF342DEC_9953_11D1_B268_00C04FC24B07_.wvu.Rows" hidden="1">#REF!,#REF!,#REF!,#REF!</definedName>
    <definedName name="Z_FF342DED_9953_11D1_B268_00C04FC24B07_.wvu.Rows" hidden="1">#REF!,#REF!,#REF!,#REF!</definedName>
    <definedName name="Z_FF342DEE_9953_11D1_B268_00C04FC24B07_.wvu.Cols" hidden="1">#REF!</definedName>
    <definedName name="Z_FF342DEE_9953_11D1_B268_00C04FC24B07_.wvu.Rows" hidden="1">#REF!,#REF!,#REF!,#REF!</definedName>
  </definedNames>
  <calcPr calcId="145621" concurrentCalc="0"/>
</workbook>
</file>

<file path=xl/calcChain.xml><?xml version="1.0" encoding="utf-8"?>
<calcChain xmlns="http://schemas.openxmlformats.org/spreadsheetml/2006/main">
  <c r="E20" i="9" l="1"/>
  <c r="B21" i="4"/>
  <c r="B17" i="4"/>
  <c r="B19" i="4"/>
  <c r="B23" i="4"/>
  <c r="F21" i="4"/>
  <c r="S21" i="4"/>
  <c r="O21" i="4"/>
  <c r="Q21" i="4"/>
  <c r="F19" i="4"/>
  <c r="S19" i="4"/>
  <c r="H19" i="4"/>
  <c r="O19" i="4"/>
  <c r="Q19" i="4"/>
  <c r="F17" i="4"/>
  <c r="T27" i="7"/>
  <c r="V27" i="7"/>
  <c r="T30" i="7"/>
  <c r="V30" i="7"/>
  <c r="V34" i="7"/>
  <c r="X34" i="7"/>
  <c r="H17" i="4"/>
  <c r="S17" i="4"/>
  <c r="Q17" i="4"/>
  <c r="S23" i="4"/>
  <c r="Q23" i="4"/>
  <c r="M21" i="4"/>
  <c r="R18" i="7"/>
  <c r="T18" i="7"/>
  <c r="R19" i="7"/>
  <c r="T19" i="7"/>
  <c r="R20" i="7"/>
  <c r="T20" i="7"/>
  <c r="R21" i="7"/>
  <c r="T21" i="7"/>
  <c r="R22" i="7"/>
  <c r="T22" i="7"/>
  <c r="T23" i="7"/>
  <c r="R25" i="7"/>
  <c r="T25" i="7"/>
  <c r="R27" i="7"/>
  <c r="R28" i="7"/>
  <c r="T28" i="7"/>
  <c r="R29" i="7"/>
  <c r="T29" i="7"/>
  <c r="R30" i="7"/>
  <c r="R31" i="7"/>
  <c r="R32" i="7"/>
  <c r="A8" i="9"/>
  <c r="A10" i="9"/>
  <c r="V25" i="7"/>
  <c r="H21" i="8"/>
  <c r="H34" i="7"/>
  <c r="N18" i="7"/>
  <c r="P18" i="7"/>
  <c r="V18" i="7"/>
  <c r="N19" i="7"/>
  <c r="P19" i="7"/>
  <c r="V19" i="7"/>
  <c r="N20" i="7"/>
  <c r="P20" i="7"/>
  <c r="V20" i="7"/>
  <c r="N21" i="7"/>
  <c r="P21" i="7"/>
  <c r="V21" i="7"/>
  <c r="N22" i="7"/>
  <c r="P22" i="7"/>
  <c r="V22" i="7"/>
  <c r="V28" i="7"/>
  <c r="V29" i="7"/>
  <c r="V23" i="7"/>
  <c r="V31" i="7"/>
  <c r="V32" i="7"/>
  <c r="L18" i="7"/>
  <c r="L19" i="7"/>
  <c r="L20" i="7"/>
  <c r="L21" i="7"/>
  <c r="L22" i="7"/>
  <c r="L25" i="7"/>
  <c r="L23" i="7"/>
  <c r="L27" i="7"/>
  <c r="L28" i="7"/>
  <c r="L29" i="7"/>
  <c r="L30" i="7"/>
  <c r="L31" i="7"/>
  <c r="L32" i="7"/>
  <c r="L24" i="7"/>
  <c r="L34" i="7"/>
  <c r="L17" i="8"/>
  <c r="N17" i="8"/>
  <c r="L18" i="8"/>
  <c r="N18" i="8"/>
  <c r="L19" i="8"/>
  <c r="N19" i="8"/>
  <c r="N21" i="8"/>
  <c r="J21" i="8"/>
  <c r="X22" i="7"/>
  <c r="F23" i="4"/>
  <c r="X21" i="7"/>
  <c r="F21" i="8"/>
  <c r="D48" i="12"/>
  <c r="D11" i="12"/>
  <c r="D12" i="12"/>
  <c r="B13" i="12"/>
  <c r="C13" i="12"/>
  <c r="D13" i="12"/>
  <c r="D14" i="12"/>
  <c r="D15" i="12"/>
  <c r="B14" i="12"/>
  <c r="B16" i="12"/>
  <c r="C14" i="12"/>
  <c r="C16" i="12"/>
  <c r="D16" i="12"/>
  <c r="D17" i="12"/>
  <c r="D18" i="12"/>
  <c r="B17" i="12"/>
  <c r="B19" i="12"/>
  <c r="C17" i="12"/>
  <c r="C19" i="12"/>
  <c r="D19" i="12"/>
  <c r="D20" i="12"/>
  <c r="D21" i="12"/>
  <c r="B20" i="12"/>
  <c r="B22" i="12"/>
  <c r="C20" i="12"/>
  <c r="C22" i="12"/>
  <c r="D22" i="12"/>
  <c r="D23" i="12"/>
  <c r="D24" i="12"/>
  <c r="B23" i="12"/>
  <c r="B25" i="12"/>
  <c r="C23" i="12"/>
  <c r="C25" i="12"/>
  <c r="D25" i="12"/>
  <c r="D26" i="12"/>
  <c r="D27" i="12"/>
  <c r="B26" i="12"/>
  <c r="B28" i="12"/>
  <c r="C26" i="12"/>
  <c r="C28" i="12"/>
  <c r="D28" i="12"/>
  <c r="D29" i="12"/>
  <c r="D30" i="12"/>
  <c r="B29" i="12"/>
  <c r="B31" i="12"/>
  <c r="C29" i="12"/>
  <c r="C31" i="12"/>
  <c r="D31" i="12"/>
  <c r="D32" i="12"/>
  <c r="D33" i="12"/>
  <c r="B32" i="12"/>
  <c r="B34" i="12"/>
  <c r="C32" i="12"/>
  <c r="C34" i="12"/>
  <c r="D34" i="12"/>
  <c r="D35" i="12"/>
  <c r="D36" i="12"/>
  <c r="D37" i="12"/>
  <c r="D38" i="12"/>
  <c r="D39" i="12"/>
  <c r="D40" i="12"/>
  <c r="D41" i="12"/>
  <c r="D42" i="12"/>
  <c r="D43" i="12"/>
  <c r="D44" i="12"/>
  <c r="D45" i="12"/>
  <c r="D46" i="12"/>
  <c r="D47" i="12"/>
  <c r="C35" i="12"/>
  <c r="C38" i="12"/>
  <c r="C41" i="12"/>
  <c r="C44" i="12"/>
  <c r="C47" i="12"/>
  <c r="B35" i="12"/>
  <c r="B38" i="12"/>
  <c r="B41" i="12"/>
  <c r="B44" i="12"/>
  <c r="B47" i="12"/>
  <c r="A10" i="7"/>
  <c r="A9" i="7"/>
  <c r="A8" i="7"/>
  <c r="A10" i="8"/>
  <c r="A8" i="8"/>
  <c r="K21" i="4"/>
  <c r="I21" i="4"/>
  <c r="D19" i="4"/>
  <c r="K19" i="4"/>
  <c r="I19" i="4"/>
  <c r="D17" i="4"/>
  <c r="D23" i="4"/>
  <c r="P34" i="7"/>
  <c r="X20" i="7"/>
  <c r="J34" i="7"/>
  <c r="X19" i="7"/>
  <c r="T34" i="7"/>
  <c r="X18" i="7"/>
  <c r="K17" i="4"/>
  <c r="C21" i="4"/>
  <c r="C17" i="4"/>
  <c r="M19" i="4"/>
  <c r="C19" i="4"/>
  <c r="C23" i="4"/>
  <c r="M17" i="4"/>
  <c r="M23" i="4"/>
  <c r="O17" i="4"/>
  <c r="O23" i="4"/>
  <c r="I17" i="4"/>
  <c r="I23" i="4"/>
  <c r="K23" i="4"/>
</calcChain>
</file>

<file path=xl/comments1.xml><?xml version="1.0" encoding="utf-8"?>
<comments xmlns="http://schemas.openxmlformats.org/spreadsheetml/2006/main">
  <authors>
    <author>Surmik, Kaitlyn</author>
  </authors>
  <commentList>
    <comment ref="T23" authorId="0">
      <text/>
    </comment>
  </commentList>
</comments>
</file>

<file path=xl/sharedStrings.xml><?xml version="1.0" encoding="utf-8"?>
<sst xmlns="http://schemas.openxmlformats.org/spreadsheetml/2006/main" count="239" uniqueCount="121">
  <si>
    <t>ENTERGY NEW ORLEANS, INC.</t>
  </si>
  <si>
    <t>ACTUAL</t>
  </si>
  <si>
    <t>DESCRIPTION</t>
  </si>
  <si>
    <t>WEIGHTED COST RATE</t>
  </si>
  <si>
    <t>CAPITAL</t>
  </si>
  <si>
    <t>COST</t>
  </si>
  <si>
    <t>BEFORE</t>
  </si>
  <si>
    <t>RETURN ON</t>
  </si>
  <si>
    <t>AMOUNT</t>
  </si>
  <si>
    <t>RATIO</t>
  </si>
  <si>
    <t>RATE</t>
  </si>
  <si>
    <t>TAX</t>
  </si>
  <si>
    <t>RATE BASE</t>
  </si>
  <si>
    <t>TOTAL CAPITALIZATION</t>
  </si>
  <si>
    <t>N/A</t>
  </si>
  <si>
    <t>NET</t>
  </si>
  <si>
    <t>EFFECTIVE</t>
  </si>
  <si>
    <t>PRINCIPAL</t>
  </si>
  <si>
    <t>DATE</t>
  </si>
  <si>
    <t>OUTSTANDING</t>
  </si>
  <si>
    <t>PROCEEDS</t>
  </si>
  <si>
    <t>PREFERRED STOCK</t>
  </si>
  <si>
    <t>ISSUE</t>
  </si>
  <si>
    <t>PREM., DISC.</t>
  </si>
  <si>
    <t xml:space="preserve">ANNUAL </t>
  </si>
  <si>
    <t>AND EXPENSE</t>
  </si>
  <si>
    <t xml:space="preserve"> SERIES</t>
  </si>
  <si>
    <t>SCHEDULE 4</t>
  </si>
  <si>
    <t>COMMON EQUITY</t>
  </si>
  <si>
    <t>COMMON STOCK</t>
  </si>
  <si>
    <t>MISC. PAID IN CAPITAL</t>
  </si>
  <si>
    <t>RETAINED EARNINGS</t>
  </si>
  <si>
    <t xml:space="preserve">           TOTAL COMMON EQUITY</t>
  </si>
  <si>
    <t>TARGET</t>
  </si>
  <si>
    <t>TOTAL PREFERRED STOCK</t>
  </si>
  <si>
    <t>LESS PAID IN CAPITAL RELATED TO PREFERRED STOCK</t>
  </si>
  <si>
    <t>LONG TERM BOND DEBT  (1)</t>
  </si>
  <si>
    <t>PREFERRED STOCK  (2)</t>
  </si>
  <si>
    <t>COMMON EQUITY (3)</t>
  </si>
  <si>
    <t>FIXED FRP *</t>
  </si>
  <si>
    <t>SCHEDULE 1</t>
  </si>
  <si>
    <t xml:space="preserve">Capital Structure, Cost of Capital Components, Weighted Average Cost of Capital Components </t>
  </si>
  <si>
    <t xml:space="preserve"> SCHEDULE 2</t>
  </si>
  <si>
    <t>LONG-TERM DEBT</t>
  </si>
  <si>
    <t>UNAMORTIZED</t>
  </si>
  <si>
    <t>AMORTIZATON OF</t>
  </si>
  <si>
    <t>MATURITY</t>
  </si>
  <si>
    <t xml:space="preserve">PREM., DISC., </t>
  </si>
  <si>
    <t xml:space="preserve">COST </t>
  </si>
  <si>
    <t>ANNUALIZED</t>
  </si>
  <si>
    <t>MONTHS</t>
  </si>
  <si>
    <t>ANNUAL</t>
  </si>
  <si>
    <t>ISSUE DATE</t>
  </si>
  <si>
    <t>EXP., AND LOSS</t>
  </si>
  <si>
    <t>INTEREST</t>
  </si>
  <si>
    <t>REMAINING</t>
  </si>
  <si>
    <t>EXP. AND LOSS</t>
  </si>
  <si>
    <t>Project</t>
  </si>
  <si>
    <t>FIRST MORTGAGE BONDS &amp; G&amp;R MORTGAGE BONDS :</t>
  </si>
  <si>
    <t>SERIES</t>
  </si>
  <si>
    <t>Annual Rating Agency Fee</t>
  </si>
  <si>
    <t>AMORTIZATION OF LOSS ON REACQUIRED DEBT:</t>
  </si>
  <si>
    <t>TOTAL LONG-TERM BOND DEBT</t>
  </si>
  <si>
    <t>F3PPF30062</t>
  </si>
  <si>
    <t>F3PPF30076</t>
  </si>
  <si>
    <t xml:space="preserve"> </t>
  </si>
  <si>
    <t>Suspense</t>
  </si>
  <si>
    <t>ENOI - Account 181CPI</t>
  </si>
  <si>
    <t>Debt - Bond Insurance Amortization Schedule</t>
  </si>
  <si>
    <t>TOTAL</t>
  </si>
  <si>
    <t>Series</t>
  </si>
  <si>
    <t>FMB</t>
  </si>
  <si>
    <t>Issued, Maturity</t>
  </si>
  <si>
    <t>8/17/04,9/1/29</t>
  </si>
  <si>
    <t>8/24/04, 9/1/24</t>
  </si>
  <si>
    <t>8/17/14-8/17/15</t>
  </si>
  <si>
    <t>Principal Issued</t>
  </si>
  <si>
    <t>Interest Rate</t>
  </si>
  <si>
    <t>Amortiz. Accts (Dr/Cr)</t>
  </si>
  <si>
    <t>428/181</t>
  </si>
  <si>
    <t>Insurance Period</t>
  </si>
  <si>
    <t>8.17.14 - 8.17.15</t>
  </si>
  <si>
    <t>8.24.14 - 8.24.15</t>
  </si>
  <si>
    <t xml:space="preserve">Months Left </t>
  </si>
  <si>
    <t>Balance 12/31/14</t>
  </si>
  <si>
    <t>Expenses &amp; Transfers</t>
  </si>
  <si>
    <t>Amortization (Credits in DEB)</t>
  </si>
  <si>
    <t>Balance 1/31/15</t>
  </si>
  <si>
    <t>y</t>
  </si>
  <si>
    <t>Balance 02/28/15</t>
  </si>
  <si>
    <t>Balance 03/31/15</t>
  </si>
  <si>
    <t>Balance 04/30/15</t>
  </si>
  <si>
    <t>Balance 05/31/15</t>
  </si>
  <si>
    <t>Balance 06/30/15</t>
  </si>
  <si>
    <t>Balance 07/31/15</t>
  </si>
  <si>
    <t>Balance 08/31/15</t>
  </si>
  <si>
    <t>Balance 09/30/15</t>
  </si>
  <si>
    <t>Balance 10/31/15</t>
  </si>
  <si>
    <t>Balance 11/30/15</t>
  </si>
  <si>
    <t>Balance 12/31/15</t>
  </si>
  <si>
    <t>Credit Facility Charge</t>
  </si>
  <si>
    <t>December 31, 2017</t>
  </si>
  <si>
    <t>SCHEDULE 3</t>
  </si>
  <si>
    <t>Response of: Entergy New Orleans, Inc.</t>
  </si>
  <si>
    <t>Docket No. UD-17-03</t>
  </si>
  <si>
    <t>Question No.:  Advisors 1-8</t>
  </si>
  <si>
    <t>AFTER</t>
  </si>
  <si>
    <t>Combined Electric &amp; Gas</t>
  </si>
  <si>
    <t xml:space="preserve">Effective Tax Rate </t>
  </si>
  <si>
    <t>NOTES:</t>
  </si>
  <si>
    <t>(4)</t>
  </si>
  <si>
    <t>@ 12/31/2017 (5)</t>
  </si>
  <si>
    <t>@ 1/1/2018 (6)</t>
  </si>
  <si>
    <t>(4) Actual capital amounts are not used to determine the capital ratio column.  The capital ratios are fixed per Attachment D to the Electric and Gas Formula Rate Plan Rider Schedule.</t>
  </si>
  <si>
    <t xml:space="preserve">Combined Electric &amp; Gas </t>
  </si>
  <si>
    <t xml:space="preserve">Combined Electric &amp; Gas  </t>
  </si>
  <si>
    <t>(5) Assumes a federal rate of 35%</t>
  </si>
  <si>
    <t>(6) Assumes a federal rate of 21%</t>
  </si>
  <si>
    <t>(1) See Schedule 2</t>
  </si>
  <si>
    <t>(2) See Schedule 3</t>
  </si>
  <si>
    <t>(3) See Schedule 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</si>
</sst>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3" formatCode="_(* #,##0.00_);_(* \(#,##0.00\);_(* &quot;-&quot;??_);_(@_)"/>
    <numFmt numFmtId="164" formatCode="General_)"/>
    <numFmt numFmtId="165" formatCode="0.0000%"/>
    <numFmt numFmtId="166" formatCode="dd\-mmm\-yy_)"/>
    <numFmt numFmtId="167" formatCode="0.000%"/>
    <numFmt numFmtId="168" formatCode="#,##0.0_);[Red]\(#,##0.0\)"/>
    <numFmt numFmtId="169" formatCode="0.00000"/>
    <numFmt numFmtId="170" formatCode="#,##0.000_);[Red]\(#,##0.000\)"/>
    <numFmt numFmtId="171" formatCode="#,##0.000_);\(#,##0.000\)"/>
  </numFmts>
  <fonts count="40"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8"/>
      <name val="Arial"/>
      <family val="2"/>
    </font>
    <font>
      <sz val="10"/>
      <name val="Arial"/>
      <family val="2"/>
    </font>
    <font>
      <b/>
      <sz val="10"/>
      <name val="Arial"/>
      <family val="2"/>
    </font>
    <font>
      <i/>
      <sz val="10"/>
      <name val="Arial"/>
      <family val="2"/>
    </font>
    <font>
      <sz val="8"/>
      <name val="Courier"/>
      <family val="3"/>
    </font>
    <font>
      <b/>
      <sz val="10"/>
      <color rgb="FF000000"/>
      <name val="Courier"/>
      <family val="3"/>
    </font>
    <font>
      <sz val="10"/>
      <color rgb="FFFF0000"/>
      <name val="Arial"/>
      <family val="2"/>
    </font>
    <font>
      <sz val="10"/>
      <name val="Courier"/>
      <family val="3"/>
    </font>
    <font>
      <b/>
      <u/>
      <sz val="10"/>
      <name val="Arial"/>
      <family val="2"/>
    </font>
    <font>
      <u/>
      <sz val="10"/>
      <name val="Arial"/>
      <family val="2"/>
    </font>
    <font>
      <b/>
      <sz val="9"/>
      <name val="Arial"/>
      <family val="2"/>
    </font>
    <font>
      <b/>
      <u/>
      <sz val="8"/>
      <name val="Arial"/>
      <family val="2"/>
    </font>
    <font>
      <u/>
      <sz val="8"/>
      <name val="Arial"/>
      <family val="2"/>
    </font>
    <font>
      <sz val="10"/>
      <name val="Helv"/>
    </font>
    <font>
      <b/>
      <sz val="8"/>
      <color indexed="16"/>
      <name val="Arial"/>
      <family val="2"/>
    </font>
    <font>
      <b/>
      <i/>
      <sz val="8"/>
      <name val="Arial"/>
      <family val="2"/>
    </font>
    <font>
      <b/>
      <i/>
      <sz val="10"/>
      <name val="Arial"/>
      <family val="2"/>
    </font>
    <font>
      <sz val="10"/>
      <color theme="1"/>
      <name val="Tahoma"/>
      <family val="2"/>
    </font>
    <font>
      <sz val="10"/>
      <name val="Times New Roman"/>
      <family val="1"/>
    </font>
  </fonts>
  <fills count="7">
    <fill>
      <patternFill patternType="none"/>
    </fill>
    <fill>
      <patternFill patternType="gray125"/>
    </fill>
    <fill>
      <patternFill patternType="solid">
        <fgColor indexed="23"/>
        <bgColor indexed="64"/>
      </patternFill>
    </fill>
    <fill>
      <patternFill patternType="solid">
        <fgColor indexed="11"/>
        <bgColor indexed="64"/>
      </patternFill>
    </fill>
    <fill>
      <patternFill patternType="solid">
        <fgColor indexed="13"/>
        <bgColor indexed="64"/>
      </patternFill>
    </fill>
    <fill>
      <patternFill patternType="solid">
        <fgColor theme="0" tint="-0.14999847407452621"/>
        <bgColor indexed="64"/>
      </patternFill>
    </fill>
    <fill>
      <patternFill patternType="solid">
        <fgColor theme="7" tint="0.59999389629810485"/>
        <bgColor indexed="64"/>
      </patternFill>
    </fill>
  </fills>
  <borders count="18">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right style="thin">
        <color indexed="8"/>
      </right>
      <top/>
      <bottom/>
      <diagonal/>
    </border>
    <border>
      <left style="thin">
        <color indexed="64"/>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s>
  <cellStyleXfs count="134">
    <xf numFmtId="164" fontId="0" fillId="0" borderId="0"/>
    <xf numFmtId="40" fontId="19" fillId="0" borderId="0" applyFont="0" applyFill="0" applyBorder="0" applyAlignment="0" applyProtection="0"/>
    <xf numFmtId="164" fontId="28" fillId="0" borderId="0"/>
    <xf numFmtId="164" fontId="28" fillId="0" borderId="0"/>
    <xf numFmtId="0" fontId="22" fillId="0" borderId="0"/>
    <xf numFmtId="4" fontId="34" fillId="0" borderId="0" applyFont="0" applyFill="0" applyBorder="0" applyAlignment="0" applyProtection="0"/>
    <xf numFmtId="9" fontId="34" fillId="0" borderId="0" applyFont="0" applyFill="0" applyBorder="0" applyAlignment="0" applyProtection="0"/>
    <xf numFmtId="0" fontId="38" fillId="0" borderId="0"/>
    <xf numFmtId="43" fontId="38" fillId="0" borderId="0" applyFont="0" applyFill="0" applyBorder="0" applyAlignment="0" applyProtection="0"/>
    <xf numFmtId="164" fontId="28" fillId="0" borderId="0"/>
    <xf numFmtId="40" fontId="19" fillId="0" borderId="0" applyFont="0" applyFill="0" applyBorder="0" applyAlignment="0" applyProtection="0"/>
    <xf numFmtId="9" fontId="19" fillId="0" borderId="0" applyFont="0" applyFill="0" applyBorder="0" applyAlignment="0" applyProtection="0"/>
    <xf numFmtId="0" fontId="38" fillId="0" borderId="0"/>
    <xf numFmtId="43" fontId="38"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164" fontId="28" fillId="0" borderId="0"/>
    <xf numFmtId="40" fontId="19"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0" fontId="3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36">
    <xf numFmtId="164" fontId="0" fillId="0" borderId="0" xfId="0"/>
    <xf numFmtId="164" fontId="22" fillId="0" borderId="0" xfId="0" applyFont="1"/>
    <xf numFmtId="164" fontId="22" fillId="0" borderId="0" xfId="0" applyFont="1" applyAlignment="1">
      <alignment horizontal="centerContinuous"/>
    </xf>
    <xf numFmtId="164" fontId="24" fillId="0" borderId="0" xfId="0" applyFont="1"/>
    <xf numFmtId="37" fontId="20" fillId="0" borderId="0" xfId="0" applyNumberFormat="1" applyFont="1" applyFill="1" applyBorder="1"/>
    <xf numFmtId="164" fontId="20" fillId="0" borderId="0" xfId="0" applyFont="1" applyFill="1" applyBorder="1" applyAlignment="1">
      <alignment horizontal="center"/>
    </xf>
    <xf numFmtId="10" fontId="20" fillId="0" borderId="0" xfId="0" applyNumberFormat="1" applyFont="1" applyFill="1" applyBorder="1" applyProtection="1"/>
    <xf numFmtId="167" fontId="20" fillId="0" borderId="0" xfId="0" applyNumberFormat="1" applyFont="1" applyFill="1" applyBorder="1" applyProtection="1"/>
    <xf numFmtId="164" fontId="20" fillId="0" borderId="0" xfId="0" applyFont="1" applyFill="1" applyBorder="1"/>
    <xf numFmtId="10" fontId="20" fillId="0" borderId="0" xfId="0" applyNumberFormat="1" applyFont="1" applyFill="1" applyBorder="1"/>
    <xf numFmtId="167" fontId="20" fillId="0" borderId="0" xfId="0" applyNumberFormat="1" applyFont="1" applyFill="1" applyBorder="1" applyAlignment="1" applyProtection="1">
      <alignment horizontal="center"/>
    </xf>
    <xf numFmtId="165" fontId="20" fillId="0" borderId="0" xfId="0" applyNumberFormat="1" applyFont="1" applyFill="1" applyBorder="1" applyAlignment="1">
      <alignment horizontal="center"/>
    </xf>
    <xf numFmtId="37" fontId="20" fillId="0" borderId="0" xfId="0" applyNumberFormat="1" applyFont="1" applyFill="1" applyBorder="1" applyProtection="1"/>
    <xf numFmtId="164" fontId="20" fillId="0" borderId="0" xfId="0" quotePrefix="1" applyFont="1" applyFill="1" applyBorder="1" applyAlignment="1" applyProtection="1">
      <alignment horizontal="right"/>
    </xf>
    <xf numFmtId="164" fontId="22" fillId="0" borderId="0" xfId="0" applyFont="1" applyFill="1"/>
    <xf numFmtId="164" fontId="27" fillId="0" borderId="0" xfId="0" applyFont="1"/>
    <xf numFmtId="164" fontId="23" fillId="0" borderId="0" xfId="0" applyFont="1" applyFill="1"/>
    <xf numFmtId="164" fontId="22" fillId="0" borderId="0" xfId="0" applyFont="1" applyFill="1" applyAlignment="1" applyProtection="1">
      <alignment horizontal="left"/>
    </xf>
    <xf numFmtId="37" fontId="22" fillId="0" borderId="0" xfId="0" applyNumberFormat="1" applyFont="1" applyFill="1" applyProtection="1"/>
    <xf numFmtId="164" fontId="23" fillId="0" borderId="0" xfId="0" applyFont="1" applyAlignment="1" applyProtection="1">
      <alignment horizontal="centerContinuous"/>
    </xf>
    <xf numFmtId="164" fontId="29" fillId="0" borderId="0" xfId="0" applyFont="1" applyAlignment="1" applyProtection="1">
      <alignment horizontal="centerContinuous"/>
    </xf>
    <xf numFmtId="164" fontId="22" fillId="0" borderId="0" xfId="0" applyFont="1" applyAlignment="1">
      <alignment horizontal="left"/>
    </xf>
    <xf numFmtId="164" fontId="22" fillId="0" borderId="0" xfId="0" applyFont="1" applyAlignment="1" applyProtection="1">
      <alignment horizontal="center"/>
    </xf>
    <xf numFmtId="164" fontId="22" fillId="0" borderId="0" xfId="0" applyFont="1" applyAlignment="1">
      <alignment horizontal="center"/>
    </xf>
    <xf numFmtId="164" fontId="22" fillId="0" borderId="0" xfId="0" quotePrefix="1" applyFont="1" applyAlignment="1" applyProtection="1">
      <alignment horizontal="center"/>
    </xf>
    <xf numFmtId="164" fontId="30" fillId="0" borderId="0" xfId="0" quotePrefix="1" applyFont="1" applyAlignment="1" applyProtection="1">
      <alignment horizontal="left"/>
    </xf>
    <xf numFmtId="164" fontId="30" fillId="0" borderId="0" xfId="0" applyFont="1"/>
    <xf numFmtId="164" fontId="30" fillId="0" borderId="0" xfId="0" applyFont="1" applyAlignment="1" applyProtection="1">
      <alignment horizontal="center"/>
    </xf>
    <xf numFmtId="164" fontId="30" fillId="0" borderId="0" xfId="0" applyFont="1" applyAlignment="1">
      <alignment horizontal="center"/>
    </xf>
    <xf numFmtId="164" fontId="30" fillId="0" borderId="0" xfId="0" quotePrefix="1" applyFont="1" applyAlignment="1" applyProtection="1">
      <alignment horizontal="center"/>
    </xf>
    <xf numFmtId="164" fontId="24" fillId="0" borderId="0" xfId="0" applyFont="1" applyAlignment="1" applyProtection="1">
      <alignment horizontal="left"/>
    </xf>
    <xf numFmtId="164" fontId="24" fillId="0" borderId="0" xfId="0" applyFont="1" applyAlignment="1" applyProtection="1"/>
    <xf numFmtId="37" fontId="24" fillId="0" borderId="0" xfId="0" applyNumberFormat="1" applyFont="1" applyProtection="1"/>
    <xf numFmtId="165" fontId="24" fillId="0" borderId="0" xfId="0" applyNumberFormat="1" applyFont="1" applyProtection="1"/>
    <xf numFmtId="164" fontId="24" fillId="0" borderId="0" xfId="0" applyFont="1" applyAlignment="1" applyProtection="1">
      <alignment horizontal="fill"/>
    </xf>
    <xf numFmtId="165" fontId="24" fillId="0" borderId="0" xfId="0" applyNumberFormat="1" applyFont="1"/>
    <xf numFmtId="10" fontId="22" fillId="0" borderId="0" xfId="0" applyNumberFormat="1" applyFont="1" applyProtection="1"/>
    <xf numFmtId="164" fontId="22" fillId="0" borderId="0" xfId="0" applyFont="1" applyAlignment="1" applyProtection="1">
      <alignment horizontal="left"/>
    </xf>
    <xf numFmtId="164" fontId="22" fillId="0" borderId="0" xfId="0" applyNumberFormat="1" applyFont="1" applyAlignment="1" applyProtection="1">
      <alignment horizontal="center"/>
    </xf>
    <xf numFmtId="37" fontId="22" fillId="0" borderId="0" xfId="0" applyNumberFormat="1" applyFont="1" applyProtection="1"/>
    <xf numFmtId="167" fontId="22" fillId="0" borderId="0" xfId="0" applyNumberFormat="1" applyFont="1" applyProtection="1"/>
    <xf numFmtId="10" fontId="22" fillId="0" borderId="0" xfId="0" applyNumberFormat="1" applyFont="1"/>
    <xf numFmtId="37" fontId="22" fillId="0" borderId="1" xfId="0" applyNumberFormat="1" applyFont="1" applyBorder="1" applyProtection="1"/>
    <xf numFmtId="10" fontId="22" fillId="0" borderId="1" xfId="0" applyNumberFormat="1" applyFont="1" applyBorder="1" applyProtection="1"/>
    <xf numFmtId="10" fontId="22" fillId="0" borderId="1" xfId="0" applyNumberFormat="1" applyFont="1" applyBorder="1"/>
    <xf numFmtId="166" fontId="22" fillId="0" borderId="0" xfId="0" applyNumberFormat="1" applyFont="1" applyAlignment="1">
      <alignment horizontal="center"/>
    </xf>
    <xf numFmtId="164" fontId="22" fillId="0" borderId="0" xfId="0" applyFont="1" applyAlignment="1" applyProtection="1"/>
    <xf numFmtId="164" fontId="22" fillId="0" borderId="0" xfId="0" applyFont="1" applyAlignment="1" applyProtection="1">
      <alignment horizontal="fill"/>
    </xf>
    <xf numFmtId="164" fontId="22" fillId="0" borderId="0" xfId="0" applyFont="1" applyProtection="1"/>
    <xf numFmtId="166" fontId="22" fillId="0" borderId="0" xfId="0" applyNumberFormat="1" applyFont="1" applyAlignment="1" applyProtection="1">
      <alignment horizontal="center"/>
    </xf>
    <xf numFmtId="37" fontId="22" fillId="0" borderId="2" xfId="0" applyNumberFormat="1" applyFont="1" applyBorder="1" applyProtection="1"/>
    <xf numFmtId="37" fontId="22" fillId="0" borderId="0" xfId="0" applyNumberFormat="1" applyFont="1" applyBorder="1" applyProtection="1"/>
    <xf numFmtId="165" fontId="22" fillId="0" borderId="0" xfId="0" quotePrefix="1" applyNumberFormat="1" applyFont="1" applyAlignment="1" applyProtection="1">
      <alignment horizontal="left"/>
    </xf>
    <xf numFmtId="10" fontId="22" fillId="0" borderId="2" xfId="0" applyNumberFormat="1" applyFont="1" applyBorder="1"/>
    <xf numFmtId="164" fontId="22" fillId="0" borderId="0" xfId="0" applyFont="1" applyBorder="1"/>
    <xf numFmtId="164" fontId="23" fillId="0" borderId="0" xfId="0" applyFont="1" applyFill="1" applyAlignment="1" applyProtection="1">
      <alignment horizontal="centerContinuous"/>
    </xf>
    <xf numFmtId="164" fontId="23" fillId="0" borderId="0" xfId="0" applyFont="1" applyFill="1" applyAlignment="1">
      <alignment horizontal="centerContinuous"/>
    </xf>
    <xf numFmtId="164" fontId="23" fillId="0" borderId="0" xfId="0" quotePrefix="1" applyFont="1" applyFill="1" applyAlignment="1" applyProtection="1">
      <alignment horizontal="right"/>
    </xf>
    <xf numFmtId="164" fontId="29" fillId="0" borderId="0" xfId="0" applyFont="1" applyFill="1" applyAlignment="1" applyProtection="1">
      <alignment horizontal="centerContinuous"/>
    </xf>
    <xf numFmtId="164" fontId="22" fillId="0" borderId="0" xfId="0" applyFont="1" applyFill="1" applyProtection="1"/>
    <xf numFmtId="164" fontId="22" fillId="0" borderId="0" xfId="0" applyFont="1" applyFill="1" applyAlignment="1">
      <alignment horizontal="center"/>
    </xf>
    <xf numFmtId="164" fontId="22" fillId="0" borderId="0" xfId="0" applyFont="1" applyFill="1" applyAlignment="1" applyProtection="1">
      <alignment horizontal="center"/>
    </xf>
    <xf numFmtId="164" fontId="30" fillId="0" borderId="0" xfId="0" applyFont="1" applyFill="1" applyAlignment="1" applyProtection="1">
      <alignment horizontal="center"/>
    </xf>
    <xf numFmtId="164" fontId="22" fillId="0" borderId="0" xfId="0" applyFont="1" applyFill="1" applyAlignment="1" applyProtection="1">
      <alignment horizontal="fill"/>
    </xf>
    <xf numFmtId="37" fontId="22" fillId="0" borderId="1" xfId="0" applyNumberFormat="1" applyFont="1" applyFill="1" applyBorder="1" applyProtection="1"/>
    <xf numFmtId="170" fontId="22" fillId="0" borderId="0" xfId="1" applyNumberFormat="1" applyFont="1" applyFill="1"/>
    <xf numFmtId="37" fontId="22" fillId="0" borderId="2" xfId="0" applyNumberFormat="1" applyFont="1" applyFill="1" applyBorder="1" applyProtection="1"/>
    <xf numFmtId="37" fontId="22" fillId="0" borderId="0" xfId="0" applyNumberFormat="1" applyFont="1" applyFill="1" applyBorder="1" applyProtection="1"/>
    <xf numFmtId="164" fontId="22" fillId="0" borderId="0" xfId="0" applyFont="1" applyBorder="1" applyAlignment="1">
      <alignment horizontal="center"/>
    </xf>
    <xf numFmtId="164" fontId="22" fillId="0" borderId="0" xfId="0" applyFont="1" applyAlignment="1">
      <alignment vertical="center"/>
    </xf>
    <xf numFmtId="164" fontId="22" fillId="0" borderId="0" xfId="0" applyFont="1" applyBorder="1" applyAlignment="1">
      <alignment horizontal="centerContinuous"/>
    </xf>
    <xf numFmtId="164" fontId="22" fillId="0" borderId="0" xfId="0" applyFont="1" applyBorder="1" applyAlignment="1" applyProtection="1">
      <alignment horizontal="center"/>
    </xf>
    <xf numFmtId="164" fontId="22" fillId="2" borderId="0" xfId="0" quotePrefix="1" applyFont="1" applyFill="1" applyAlignment="1" applyProtection="1">
      <alignment horizontal="center"/>
    </xf>
    <xf numFmtId="164" fontId="22" fillId="0" borderId="0" xfId="0" applyFont="1" applyBorder="1" applyAlignment="1" applyProtection="1">
      <alignment horizontal="centerContinuous"/>
    </xf>
    <xf numFmtId="164" fontId="22" fillId="0" borderId="1" xfId="0" applyFont="1" applyBorder="1" applyAlignment="1" applyProtection="1">
      <alignment horizontal="centerContinuous"/>
    </xf>
    <xf numFmtId="164" fontId="22" fillId="0" borderId="1" xfId="0" applyFont="1" applyBorder="1" applyAlignment="1">
      <alignment horizontal="centerContinuous"/>
    </xf>
    <xf numFmtId="164" fontId="22" fillId="2" borderId="0" xfId="0" applyFont="1" applyFill="1" applyAlignment="1" applyProtection="1">
      <alignment horizontal="center"/>
    </xf>
    <xf numFmtId="164" fontId="22" fillId="2" borderId="0" xfId="0" applyFont="1" applyFill="1"/>
    <xf numFmtId="164" fontId="22" fillId="2" borderId="0" xfId="0" applyFont="1" applyFill="1" applyAlignment="1">
      <alignment horizontal="center"/>
    </xf>
    <xf numFmtId="164" fontId="30" fillId="2" borderId="0" xfId="0" applyFont="1" applyFill="1" applyAlignment="1" applyProtection="1">
      <alignment horizontal="center"/>
    </xf>
    <xf numFmtId="164" fontId="30" fillId="0" borderId="0" xfId="0" applyFont="1" applyBorder="1" applyAlignment="1" applyProtection="1">
      <alignment horizontal="center"/>
    </xf>
    <xf numFmtId="40" fontId="22" fillId="0" borderId="0" xfId="1" applyFont="1" applyAlignment="1" applyProtection="1"/>
    <xf numFmtId="164" fontId="22" fillId="2" borderId="0" xfId="0" applyFont="1" applyFill="1" applyAlignment="1" applyProtection="1">
      <alignment horizontal="fill"/>
    </xf>
    <xf numFmtId="164" fontId="22" fillId="0" borderId="0" xfId="0" applyFont="1" applyBorder="1" applyAlignment="1" applyProtection="1">
      <alignment horizontal="fill"/>
    </xf>
    <xf numFmtId="164" fontId="23" fillId="0" borderId="0" xfId="0" applyFont="1" applyAlignment="1" applyProtection="1">
      <alignment horizontal="left"/>
    </xf>
    <xf numFmtId="164" fontId="22" fillId="0" borderId="0" xfId="0" applyFont="1" applyFill="1" applyBorder="1"/>
    <xf numFmtId="164" fontId="22" fillId="0" borderId="0" xfId="0" quotePrefix="1" applyFont="1" applyAlignment="1" applyProtection="1">
      <alignment horizontal="left"/>
    </xf>
    <xf numFmtId="37" fontId="22" fillId="2" borderId="0" xfId="0" applyNumberFormat="1" applyFont="1" applyFill="1" applyBorder="1" applyProtection="1"/>
    <xf numFmtId="10" fontId="22" fillId="2" borderId="0" xfId="0" applyNumberFormat="1" applyFont="1" applyFill="1" applyBorder="1" applyProtection="1"/>
    <xf numFmtId="10" fontId="22" fillId="0" borderId="0" xfId="0" applyNumberFormat="1" applyFont="1" applyBorder="1" applyProtection="1"/>
    <xf numFmtId="10" fontId="22" fillId="0" borderId="0" xfId="0" applyNumberFormat="1" applyFont="1" applyFill="1" applyBorder="1" applyProtection="1"/>
    <xf numFmtId="165" fontId="22" fillId="0" borderId="0" xfId="0" applyNumberFormat="1" applyFont="1" applyFill="1" applyBorder="1" applyProtection="1"/>
    <xf numFmtId="165" fontId="22" fillId="2" borderId="0" xfId="0" applyNumberFormat="1" applyFont="1" applyFill="1" applyBorder="1" applyProtection="1"/>
    <xf numFmtId="10" fontId="22" fillId="2" borderId="0" xfId="0" applyNumberFormat="1" applyFont="1" applyFill="1" applyProtection="1"/>
    <xf numFmtId="10" fontId="22" fillId="0" borderId="0" xfId="0" applyNumberFormat="1" applyFont="1" applyFill="1" applyProtection="1"/>
    <xf numFmtId="165" fontId="22" fillId="0" borderId="0" xfId="0" applyNumberFormat="1" applyFont="1" applyFill="1" applyProtection="1"/>
    <xf numFmtId="165" fontId="22" fillId="2" borderId="0" xfId="0" applyNumberFormat="1" applyFont="1" applyFill="1" applyProtection="1"/>
    <xf numFmtId="164" fontId="22" fillId="0" borderId="0" xfId="0" quotePrefix="1" applyFont="1" applyFill="1" applyAlignment="1" applyProtection="1">
      <alignment horizontal="left"/>
    </xf>
    <xf numFmtId="10" fontId="22" fillId="0" borderId="1" xfId="0" applyNumberFormat="1" applyFont="1" applyFill="1" applyBorder="1" applyProtection="1"/>
    <xf numFmtId="10" fontId="30" fillId="0" borderId="0" xfId="0" applyNumberFormat="1" applyFont="1" applyFill="1" applyBorder="1" applyProtection="1"/>
    <xf numFmtId="10" fontId="22" fillId="2" borderId="0" xfId="0" applyNumberFormat="1" applyFont="1" applyFill="1" applyBorder="1" applyAlignment="1" applyProtection="1">
      <alignment horizontal="fill"/>
    </xf>
    <xf numFmtId="10" fontId="22" fillId="0" borderId="0" xfId="0" applyNumberFormat="1" applyFont="1" applyBorder="1" applyAlignment="1" applyProtection="1">
      <alignment horizontal="fill"/>
    </xf>
    <xf numFmtId="10" fontId="22" fillId="0" borderId="0" xfId="0" applyNumberFormat="1" applyFont="1" applyFill="1" applyAlignment="1" applyProtection="1">
      <alignment horizontal="fill"/>
    </xf>
    <xf numFmtId="10" fontId="22" fillId="2" borderId="0" xfId="0" applyNumberFormat="1" applyFont="1" applyFill="1" applyAlignment="1" applyProtection="1">
      <alignment horizontal="fill"/>
    </xf>
    <xf numFmtId="10" fontId="22" fillId="0" borderId="0" xfId="0" applyNumberFormat="1" applyFont="1" applyFill="1" applyBorder="1" applyAlignment="1" applyProtection="1">
      <alignment horizontal="fill"/>
    </xf>
    <xf numFmtId="37" fontId="22" fillId="2" borderId="2" xfId="0" applyNumberFormat="1" applyFont="1" applyFill="1" applyBorder="1" applyProtection="1"/>
    <xf numFmtId="10" fontId="22" fillId="2" borderId="2" xfId="0" applyNumberFormat="1" applyFont="1" applyFill="1" applyBorder="1" applyProtection="1"/>
    <xf numFmtId="10" fontId="22" fillId="0" borderId="2" xfId="0" applyNumberFormat="1" applyFont="1" applyBorder="1" applyProtection="1"/>
    <xf numFmtId="10" fontId="22" fillId="0" borderId="2" xfId="0" applyNumberFormat="1" applyFont="1" applyFill="1" applyBorder="1" applyAlignment="1" applyProtection="1">
      <alignment horizontal="center"/>
    </xf>
    <xf numFmtId="10" fontId="22" fillId="0" borderId="2" xfId="0" applyNumberFormat="1" applyFont="1" applyFill="1" applyBorder="1" applyProtection="1"/>
    <xf numFmtId="164" fontId="23" fillId="0" borderId="0" xfId="0" applyFont="1" applyAlignment="1">
      <alignment horizontal="right"/>
    </xf>
    <xf numFmtId="38" fontId="23" fillId="0" borderId="0" xfId="1" applyNumberFormat="1" applyFont="1"/>
    <xf numFmtId="164" fontId="22" fillId="0" borderId="0" xfId="0" quotePrefix="1" applyFont="1" applyAlignment="1">
      <alignment horizontal="left"/>
    </xf>
    <xf numFmtId="168" fontId="22" fillId="0" borderId="0" xfId="1" applyNumberFormat="1" applyFont="1"/>
    <xf numFmtId="168" fontId="23" fillId="0" borderId="0" xfId="1" applyNumberFormat="1" applyFont="1"/>
    <xf numFmtId="165" fontId="22" fillId="0" borderId="0" xfId="0" applyNumberFormat="1" applyFont="1"/>
    <xf numFmtId="164" fontId="20" fillId="0" borderId="0" xfId="0" applyFont="1" applyFill="1"/>
    <xf numFmtId="164" fontId="21" fillId="0" borderId="0" xfId="0" quotePrefix="1" applyFont="1" applyFill="1" applyAlignment="1">
      <alignment horizontal="right"/>
    </xf>
    <xf numFmtId="164" fontId="21" fillId="0" borderId="0" xfId="0" applyFont="1" applyFill="1" applyAlignment="1">
      <alignment horizontal="centerContinuous"/>
    </xf>
    <xf numFmtId="164" fontId="20" fillId="0" borderId="0" xfId="0" applyFont="1" applyFill="1" applyAlignment="1">
      <alignment horizontal="centerContinuous"/>
    </xf>
    <xf numFmtId="164" fontId="31" fillId="0" borderId="0" xfId="0" applyFont="1" applyFill="1" applyAlignment="1" applyProtection="1">
      <alignment horizontal="centerContinuous"/>
    </xf>
    <xf numFmtId="164" fontId="21" fillId="0" borderId="0" xfId="0" applyFont="1" applyFill="1" applyAlignment="1" applyProtection="1">
      <alignment horizontal="centerContinuous"/>
    </xf>
    <xf numFmtId="164" fontId="32" fillId="0" borderId="0" xfId="0" applyFont="1" applyFill="1" applyAlignment="1" applyProtection="1">
      <alignment horizontal="centerContinuous"/>
    </xf>
    <xf numFmtId="164" fontId="21" fillId="0" borderId="0" xfId="0" applyFont="1" applyFill="1"/>
    <xf numFmtId="164" fontId="20" fillId="0" borderId="0" xfId="0" applyFont="1" applyFill="1" applyAlignment="1" applyProtection="1">
      <alignment horizontal="center"/>
    </xf>
    <xf numFmtId="164" fontId="20" fillId="0" borderId="0" xfId="0" applyFont="1" applyFill="1" applyAlignment="1">
      <alignment horizontal="center"/>
    </xf>
    <xf numFmtId="164" fontId="20" fillId="0" borderId="0" xfId="0" quotePrefix="1" applyFont="1" applyFill="1" applyAlignment="1">
      <alignment horizontal="center"/>
    </xf>
    <xf numFmtId="164" fontId="33" fillId="0" borderId="0" xfId="0" applyFont="1" applyFill="1" applyAlignment="1" applyProtection="1">
      <alignment horizontal="left"/>
    </xf>
    <xf numFmtId="164" fontId="33" fillId="0" borderId="0" xfId="0" quotePrefix="1" applyFont="1" applyFill="1" applyAlignment="1" applyProtection="1">
      <alignment horizontal="center"/>
    </xf>
    <xf numFmtId="164" fontId="33" fillId="0" borderId="0" xfId="0" applyFont="1" applyFill="1" applyAlignment="1" applyProtection="1">
      <alignment horizontal="center"/>
    </xf>
    <xf numFmtId="164" fontId="33" fillId="0" borderId="0" xfId="0" applyFont="1" applyFill="1" applyAlignment="1">
      <alignment horizontal="center"/>
    </xf>
    <xf numFmtId="164" fontId="33" fillId="0" borderId="0" xfId="0" applyFont="1" applyFill="1" applyBorder="1" applyAlignment="1">
      <alignment horizontal="center"/>
    </xf>
    <xf numFmtId="164" fontId="21" fillId="0" borderId="0" xfId="0" quotePrefix="1" applyFont="1" applyFill="1" applyAlignment="1" applyProtection="1">
      <alignment horizontal="left"/>
    </xf>
    <xf numFmtId="37" fontId="20" fillId="0" borderId="0" xfId="0" applyNumberFormat="1" applyFont="1" applyFill="1"/>
    <xf numFmtId="1" fontId="20" fillId="0" borderId="0" xfId="0" applyNumberFormat="1" applyFont="1" applyFill="1"/>
    <xf numFmtId="37" fontId="20" fillId="0" borderId="0" xfId="0" applyNumberFormat="1" applyFont="1" applyFill="1" applyProtection="1"/>
    <xf numFmtId="169" fontId="20" fillId="0" borderId="0" xfId="0" quotePrefix="1" applyNumberFormat="1" applyFont="1" applyFill="1" applyAlignment="1" applyProtection="1">
      <alignment horizontal="left"/>
    </xf>
    <xf numFmtId="166" fontId="20" fillId="0" borderId="0" xfId="0" applyNumberFormat="1" applyFont="1" applyFill="1" applyAlignment="1" applyProtection="1">
      <alignment horizontal="center"/>
    </xf>
    <xf numFmtId="17" fontId="20" fillId="0" borderId="0" xfId="0" applyNumberFormat="1" applyFont="1" applyFill="1" applyAlignment="1" applyProtection="1">
      <alignment horizontal="center"/>
    </xf>
    <xf numFmtId="164" fontId="20" fillId="0" borderId="0" xfId="0" quotePrefix="1" applyFont="1" applyFill="1" applyAlignment="1" applyProtection="1">
      <alignment horizontal="left"/>
    </xf>
    <xf numFmtId="169" fontId="20" fillId="0" borderId="0" xfId="0" applyNumberFormat="1" applyFont="1" applyFill="1" applyAlignment="1" applyProtection="1">
      <alignment horizontal="left"/>
    </xf>
    <xf numFmtId="165" fontId="20" fillId="0" borderId="0" xfId="0" applyNumberFormat="1" applyFont="1" applyFill="1"/>
    <xf numFmtId="164" fontId="20" fillId="0" borderId="0" xfId="0" applyFont="1" applyFill="1" applyProtection="1"/>
    <xf numFmtId="166" fontId="20" fillId="0" borderId="0" xfId="0" applyNumberFormat="1" applyFont="1" applyFill="1"/>
    <xf numFmtId="166" fontId="20" fillId="0" borderId="0" xfId="0" applyNumberFormat="1" applyFont="1" applyFill="1" applyAlignment="1" applyProtection="1">
      <alignment horizontal="left"/>
    </xf>
    <xf numFmtId="37" fontId="20" fillId="0" borderId="0" xfId="0" applyNumberFormat="1" applyFont="1" applyFill="1" applyAlignment="1" applyProtection="1">
      <alignment horizontal="left"/>
    </xf>
    <xf numFmtId="5" fontId="20" fillId="0" borderId="2" xfId="0" applyNumberFormat="1" applyFont="1" applyFill="1" applyBorder="1" applyProtection="1"/>
    <xf numFmtId="5" fontId="20" fillId="0" borderId="0" xfId="0" applyNumberFormat="1" applyFont="1" applyFill="1" applyAlignment="1" applyProtection="1">
      <alignment horizontal="left"/>
    </xf>
    <xf numFmtId="5" fontId="20" fillId="0" borderId="0" xfId="0" applyNumberFormat="1" applyFont="1" applyFill="1" applyProtection="1"/>
    <xf numFmtId="164" fontId="20" fillId="0" borderId="2" xfId="0" quotePrefix="1" applyFont="1" applyFill="1" applyBorder="1" applyAlignment="1" applyProtection="1">
      <alignment horizontal="center"/>
    </xf>
    <xf numFmtId="164" fontId="20" fillId="0" borderId="2" xfId="0" applyFont="1" applyFill="1" applyBorder="1" applyAlignment="1">
      <alignment horizontal="center"/>
    </xf>
    <xf numFmtId="10" fontId="20" fillId="0" borderId="2" xfId="0" applyNumberFormat="1" applyFont="1" applyFill="1" applyBorder="1"/>
    <xf numFmtId="0" fontId="23" fillId="3" borderId="3" xfId="4" applyFont="1" applyFill="1" applyBorder="1" applyAlignment="1">
      <alignment vertical="center"/>
    </xf>
    <xf numFmtId="0" fontId="23" fillId="0" borderId="4" xfId="4" applyFont="1" applyFill="1" applyBorder="1" applyAlignment="1">
      <alignment vertical="center"/>
    </xf>
    <xf numFmtId="0" fontId="22" fillId="0" borderId="5" xfId="4" applyFill="1" applyBorder="1"/>
    <xf numFmtId="0" fontId="20" fillId="0" borderId="0" xfId="4" applyFont="1" applyBorder="1"/>
    <xf numFmtId="0" fontId="20" fillId="0" borderId="0" xfId="4" applyFont="1" applyFill="1"/>
    <xf numFmtId="0" fontId="23" fillId="4" borderId="6" xfId="4" applyFont="1" applyFill="1" applyBorder="1"/>
    <xf numFmtId="0" fontId="21" fillId="4" borderId="0" xfId="4" applyFont="1" applyFill="1" applyBorder="1" applyAlignment="1">
      <alignment horizontal="center"/>
    </xf>
    <xf numFmtId="40" fontId="23" fillId="4" borderId="7" xfId="5" applyNumberFormat="1" applyFont="1" applyFill="1" applyBorder="1" applyAlignment="1">
      <alignment horizontal="center"/>
    </xf>
    <xf numFmtId="0" fontId="21" fillId="4" borderId="6" xfId="4" applyFont="1" applyFill="1" applyBorder="1"/>
    <xf numFmtId="0" fontId="20" fillId="4" borderId="0" xfId="4" applyFont="1" applyFill="1" applyBorder="1" applyAlignment="1">
      <alignment horizontal="center"/>
    </xf>
    <xf numFmtId="40" fontId="20" fillId="4" borderId="7" xfId="5" applyNumberFormat="1" applyFont="1" applyFill="1" applyBorder="1" applyAlignment="1">
      <alignment horizontal="center"/>
    </xf>
    <xf numFmtId="38" fontId="20" fillId="4" borderId="0" xfId="4" applyNumberFormat="1" applyFont="1" applyFill="1" applyBorder="1" applyAlignment="1">
      <alignment horizontal="center"/>
    </xf>
    <xf numFmtId="167" fontId="20" fillId="4" borderId="0" xfId="6" applyNumberFormat="1" applyFont="1" applyFill="1" applyBorder="1" applyAlignment="1">
      <alignment horizontal="center"/>
    </xf>
    <xf numFmtId="40" fontId="21" fillId="4" borderId="7" xfId="5" applyNumberFormat="1" applyFont="1" applyFill="1" applyBorder="1" applyAlignment="1">
      <alignment horizontal="center"/>
    </xf>
    <xf numFmtId="0" fontId="35" fillId="4" borderId="0" xfId="4" applyFont="1" applyFill="1" applyBorder="1" applyAlignment="1">
      <alignment horizontal="center"/>
    </xf>
    <xf numFmtId="0" fontId="36" fillId="0" borderId="8" xfId="4" applyFont="1" applyBorder="1" applyAlignment="1">
      <alignment horizontal="center"/>
    </xf>
    <xf numFmtId="170" fontId="36" fillId="0" borderId="0" xfId="4" applyNumberFormat="1" applyFont="1" applyBorder="1" applyAlignment="1">
      <alignment horizontal="center"/>
    </xf>
    <xf numFmtId="40" fontId="36" fillId="0" borderId="7" xfId="5" applyNumberFormat="1" applyFont="1" applyFill="1" applyBorder="1" applyAlignment="1">
      <alignment horizontal="center"/>
    </xf>
    <xf numFmtId="38" fontId="36" fillId="0" borderId="0" xfId="4" applyNumberFormat="1" applyFont="1" applyFill="1"/>
    <xf numFmtId="0" fontId="36" fillId="0" borderId="0" xfId="4" applyFont="1" applyFill="1"/>
    <xf numFmtId="0" fontId="20" fillId="5" borderId="9" xfId="4" quotePrefix="1" applyFont="1" applyFill="1" applyBorder="1" applyAlignment="1" applyProtection="1">
      <alignment horizontal="left"/>
    </xf>
    <xf numFmtId="39" fontId="22" fillId="5" borderId="10" xfId="4" applyNumberFormat="1" applyFill="1" applyBorder="1" applyProtection="1"/>
    <xf numFmtId="40" fontId="22" fillId="5" borderId="10" xfId="4" applyNumberFormat="1" applyFill="1" applyBorder="1" applyProtection="1"/>
    <xf numFmtId="40" fontId="22" fillId="5" borderId="11" xfId="5" applyNumberFormat="1" applyFont="1" applyFill="1" applyBorder="1" applyProtection="1"/>
    <xf numFmtId="40" fontId="20" fillId="0" borderId="0" xfId="4" applyNumberFormat="1" applyFont="1" applyFill="1"/>
    <xf numFmtId="0" fontId="20" fillId="0" borderId="12" xfId="4" applyFont="1" applyBorder="1"/>
    <xf numFmtId="39" fontId="22" fillId="0" borderId="13" xfId="4" applyNumberFormat="1" applyFill="1" applyBorder="1" applyProtection="1"/>
    <xf numFmtId="40" fontId="22" fillId="0" borderId="13" xfId="4" applyNumberFormat="1" applyFill="1" applyBorder="1" applyProtection="1"/>
    <xf numFmtId="40" fontId="22" fillId="0" borderId="11" xfId="5" applyNumberFormat="1" applyFont="1" applyFill="1" applyBorder="1" applyProtection="1"/>
    <xf numFmtId="0" fontId="20" fillId="0" borderId="14" xfId="4" quotePrefix="1" applyFont="1" applyFill="1" applyBorder="1" applyAlignment="1" applyProtection="1">
      <alignment horizontal="left"/>
    </xf>
    <xf numFmtId="40" fontId="22" fillId="5" borderId="15" xfId="4" applyNumberFormat="1" applyFont="1" applyFill="1" applyBorder="1" applyProtection="1"/>
    <xf numFmtId="0" fontId="20" fillId="0" borderId="12" xfId="4" applyFont="1" applyFill="1" applyBorder="1"/>
    <xf numFmtId="0" fontId="20" fillId="0" borderId="0" xfId="4" applyFont="1"/>
    <xf numFmtId="39" fontId="20" fillId="0" borderId="0" xfId="4" applyNumberFormat="1" applyFont="1" applyFill="1"/>
    <xf numFmtId="0" fontId="20" fillId="5" borderId="16" xfId="4" quotePrefix="1" applyFont="1" applyFill="1" applyBorder="1" applyAlignment="1" applyProtection="1">
      <alignment horizontal="left"/>
    </xf>
    <xf numFmtId="39" fontId="22" fillId="5" borderId="17" xfId="4" applyNumberFormat="1" applyFill="1" applyBorder="1" applyProtection="1"/>
    <xf numFmtId="0" fontId="37" fillId="0" borderId="0" xfId="4" applyFont="1" applyAlignment="1">
      <alignment horizontal="center"/>
    </xf>
    <xf numFmtId="171" fontId="22" fillId="0" borderId="13" xfId="4" applyNumberFormat="1" applyFill="1" applyBorder="1" applyProtection="1"/>
    <xf numFmtId="40" fontId="37" fillId="0" borderId="0" xfId="5" applyNumberFormat="1" applyFont="1" applyFill="1" applyAlignment="1">
      <alignment horizontal="center"/>
    </xf>
    <xf numFmtId="38" fontId="37" fillId="0" borderId="0" xfId="4" applyNumberFormat="1" applyFont="1" applyAlignment="1">
      <alignment horizontal="center"/>
    </xf>
    <xf numFmtId="0" fontId="36" fillId="0" borderId="0" xfId="4" applyFont="1" applyFill="1" applyAlignment="1">
      <alignment horizontal="center"/>
    </xf>
    <xf numFmtId="0" fontId="22" fillId="0" borderId="0" xfId="4"/>
    <xf numFmtId="0" fontId="21" fillId="0" borderId="0" xfId="4" applyFont="1" applyAlignment="1">
      <alignment horizontal="left" indent="2"/>
    </xf>
    <xf numFmtId="0" fontId="21" fillId="0" borderId="0" xfId="4" applyFont="1"/>
    <xf numFmtId="40" fontId="22" fillId="0" borderId="15" xfId="4" applyNumberFormat="1" applyFont="1" applyFill="1" applyBorder="1" applyProtection="1"/>
    <xf numFmtId="0" fontId="21" fillId="5" borderId="9" xfId="4" quotePrefix="1" applyFont="1" applyFill="1" applyBorder="1" applyAlignment="1" applyProtection="1">
      <alignment horizontal="left"/>
    </xf>
    <xf numFmtId="40" fontId="23" fillId="5" borderId="10" xfId="4" applyNumberFormat="1" applyFont="1" applyFill="1" applyBorder="1" applyProtection="1"/>
    <xf numFmtId="40" fontId="23" fillId="6" borderId="15" xfId="4" applyNumberFormat="1" applyFont="1" applyFill="1" applyBorder="1" applyProtection="1"/>
    <xf numFmtId="0" fontId="21" fillId="0" borderId="0" xfId="4" applyFont="1" applyFill="1"/>
    <xf numFmtId="38" fontId="22" fillId="0" borderId="0" xfId="1" applyNumberFormat="1" applyFont="1" applyFill="1"/>
    <xf numFmtId="0" fontId="22" fillId="0" borderId="0" xfId="0" applyNumberFormat="1" applyFont="1" applyFill="1" applyAlignment="1" applyProtection="1">
      <alignment horizontal="left"/>
    </xf>
    <xf numFmtId="40" fontId="22" fillId="0" borderId="0" xfId="1" applyFont="1" applyFill="1"/>
    <xf numFmtId="164" fontId="20" fillId="0" borderId="0" xfId="0" quotePrefix="1" applyFont="1" applyFill="1" applyBorder="1" applyAlignment="1" applyProtection="1">
      <alignment horizontal="left"/>
    </xf>
    <xf numFmtId="169" fontId="20" fillId="0" borderId="0" xfId="0" applyNumberFormat="1" applyFont="1" applyFill="1" applyBorder="1" applyAlignment="1" applyProtection="1">
      <alignment horizontal="left"/>
    </xf>
    <xf numFmtId="17" fontId="20" fillId="0" borderId="0" xfId="0" applyNumberFormat="1" applyFont="1" applyFill="1" applyBorder="1" applyAlignment="1" applyProtection="1">
      <alignment horizontal="center"/>
    </xf>
    <xf numFmtId="166" fontId="20" fillId="0" borderId="0" xfId="0" applyNumberFormat="1" applyFont="1" applyFill="1" applyBorder="1" applyAlignment="1" applyProtection="1">
      <alignment horizontal="center"/>
    </xf>
    <xf numFmtId="164" fontId="20" fillId="0" borderId="0" xfId="0" applyFont="1" applyFill="1" applyAlignment="1" applyProtection="1">
      <alignment horizontal="left"/>
    </xf>
    <xf numFmtId="164" fontId="22" fillId="0" borderId="0" xfId="0" applyFont="1" applyAlignment="1">
      <alignment horizontal="right"/>
    </xf>
    <xf numFmtId="14" fontId="20" fillId="0" borderId="0" xfId="0" applyNumberFormat="1" applyFont="1" applyFill="1" applyAlignment="1">
      <alignment horizontal="center"/>
    </xf>
    <xf numFmtId="37" fontId="22" fillId="0" borderId="0" xfId="0" quotePrefix="1" applyNumberFormat="1" applyFont="1" applyBorder="1" applyProtection="1"/>
    <xf numFmtId="37" fontId="20" fillId="0" borderId="0" xfId="1" applyNumberFormat="1" applyFont="1" applyFill="1" applyBorder="1" applyProtection="1"/>
    <xf numFmtId="37" fontId="20" fillId="0" borderId="0" xfId="1" applyNumberFormat="1" applyFont="1" applyFill="1" applyBorder="1"/>
    <xf numFmtId="38" fontId="20" fillId="0" borderId="0" xfId="1" applyNumberFormat="1" applyFont="1" applyFill="1" applyBorder="1"/>
    <xf numFmtId="38" fontId="20" fillId="0" borderId="0" xfId="1" applyNumberFormat="1" applyFont="1" applyFill="1" applyBorder="1" applyProtection="1"/>
    <xf numFmtId="164" fontId="22" fillId="0" borderId="0" xfId="45" quotePrefix="1" applyFont="1" applyAlignment="1" applyProtection="1">
      <alignment horizontal="left"/>
    </xf>
    <xf numFmtId="40" fontId="20" fillId="0" borderId="0" xfId="1" applyFont="1" applyFill="1"/>
    <xf numFmtId="38" fontId="20" fillId="0" borderId="0" xfId="1" applyNumberFormat="1" applyFont="1" applyFill="1"/>
    <xf numFmtId="37" fontId="20" fillId="0" borderId="0" xfId="1" applyNumberFormat="1" applyFont="1" applyFill="1"/>
    <xf numFmtId="38" fontId="20" fillId="0" borderId="0" xfId="1" applyNumberFormat="1" applyFont="1" applyFill="1" applyProtection="1"/>
    <xf numFmtId="164" fontId="22" fillId="0" borderId="0" xfId="0" quotePrefix="1" applyFont="1" applyBorder="1" applyAlignment="1" applyProtection="1">
      <alignment horizontal="center"/>
    </xf>
    <xf numFmtId="164" fontId="22" fillId="0" borderId="0" xfId="0" applyFont="1" applyBorder="1" applyAlignment="1" applyProtection="1">
      <alignment horizontal="center"/>
    </xf>
    <xf numFmtId="164" fontId="23" fillId="0" borderId="0" xfId="0" applyFont="1" applyAlignment="1">
      <alignment horizontal="center"/>
    </xf>
    <xf numFmtId="164" fontId="22" fillId="0" borderId="0" xfId="0" applyFont="1" applyAlignment="1">
      <alignment horizontal="center"/>
    </xf>
    <xf numFmtId="164" fontId="22" fillId="0" borderId="0" xfId="0" applyFont="1" applyAlignment="1">
      <alignment horizontal="left" vertical="top" wrapText="1"/>
    </xf>
    <xf numFmtId="164" fontId="22" fillId="2" borderId="0" xfId="0" applyFont="1" applyFill="1" applyAlignment="1" applyProtection="1">
      <alignment horizontal="center"/>
    </xf>
    <xf numFmtId="164" fontId="30" fillId="2" borderId="0" xfId="0" applyFont="1" applyFill="1" applyAlignment="1" applyProtection="1">
      <alignment horizontal="center"/>
    </xf>
    <xf numFmtId="164" fontId="22" fillId="2" borderId="0" xfId="0" applyFont="1" applyFill="1" applyBorder="1" applyAlignment="1" applyProtection="1">
      <alignment horizontal="center"/>
    </xf>
    <xf numFmtId="164" fontId="22" fillId="2" borderId="1" xfId="0" applyFont="1" applyFill="1" applyBorder="1" applyAlignment="1" applyProtection="1">
      <alignment horizontal="center"/>
    </xf>
    <xf numFmtId="164" fontId="22" fillId="2" borderId="0" xfId="0" quotePrefix="1" applyFont="1" applyFill="1" applyBorder="1" applyAlignment="1">
      <alignment horizontal="center"/>
    </xf>
    <xf numFmtId="164" fontId="22" fillId="0" borderId="0" xfId="0" quotePrefix="1" applyFont="1" applyAlignment="1" applyProtection="1">
      <alignment horizontal="left" wrapText="1"/>
    </xf>
    <xf numFmtId="14" fontId="20" fillId="0" borderId="0" xfId="0" applyNumberFormat="1" applyFont="1" applyFill="1" applyAlignment="1">
      <alignment horizontal="center"/>
    </xf>
    <xf numFmtId="164" fontId="23" fillId="0" borderId="0" xfId="0" applyFont="1" applyAlignment="1" applyProtection="1">
      <alignment horizontal="center"/>
    </xf>
    <xf numFmtId="164" fontId="22" fillId="0" borderId="0" xfId="0" applyFont="1" applyFill="1" applyAlignment="1" applyProtection="1">
      <alignment horizontal="left" vertical="top" wrapText="1"/>
    </xf>
    <xf numFmtId="164" fontId="23" fillId="0" borderId="0" xfId="0" applyFont="1" applyFill="1" applyAlignment="1" applyProtection="1">
      <alignment horizontal="center"/>
    </xf>
  </cellXfs>
  <cellStyles count="134">
    <cellStyle name="Comma" xfId="1" builtinId="3"/>
    <cellStyle name="Comma 10" xfId="23"/>
    <cellStyle name="Comma 10 2" xfId="56"/>
    <cellStyle name="Comma 10 3" xfId="86"/>
    <cellStyle name="Comma 10 4" xfId="119"/>
    <cellStyle name="Comma 11" xfId="25"/>
    <cellStyle name="Comma 11 2" xfId="58"/>
    <cellStyle name="Comma 11 3" xfId="88"/>
    <cellStyle name="Comma 11 4" xfId="121"/>
    <cellStyle name="Comma 12" xfId="27"/>
    <cellStyle name="Comma 12 2" xfId="60"/>
    <cellStyle name="Comma 12 3" xfId="90"/>
    <cellStyle name="Comma 12 4" xfId="123"/>
    <cellStyle name="Comma 13" xfId="29"/>
    <cellStyle name="Comma 13 2" xfId="62"/>
    <cellStyle name="Comma 13 3" xfId="92"/>
    <cellStyle name="Comma 13 4" xfId="125"/>
    <cellStyle name="Comma 14" xfId="31"/>
    <cellStyle name="Comma 14 2" xfId="64"/>
    <cellStyle name="Comma 14 3" xfId="94"/>
    <cellStyle name="Comma 14 4" xfId="127"/>
    <cellStyle name="Comma 15" xfId="33"/>
    <cellStyle name="Comma 15 2" xfId="66"/>
    <cellStyle name="Comma 15 3" xfId="96"/>
    <cellStyle name="Comma 15 4" xfId="129"/>
    <cellStyle name="Comma 16" xfId="35"/>
    <cellStyle name="Comma 16 2" xfId="68"/>
    <cellStyle name="Comma 16 3" xfId="98"/>
    <cellStyle name="Comma 16 4" xfId="131"/>
    <cellStyle name="Comma 17" xfId="37"/>
    <cellStyle name="Comma 17 2" xfId="70"/>
    <cellStyle name="Comma 17 3" xfId="100"/>
    <cellStyle name="Comma 17 4" xfId="133"/>
    <cellStyle name="Comma 18" xfId="39"/>
    <cellStyle name="Comma 18 2" xfId="72"/>
    <cellStyle name="Comma 18 3" xfId="102"/>
    <cellStyle name="Comma 19" xfId="41"/>
    <cellStyle name="Comma 19 2" xfId="74"/>
    <cellStyle name="Comma 19 3" xfId="104"/>
    <cellStyle name="Comma 2" xfId="13"/>
    <cellStyle name="Comma 20" xfId="43"/>
    <cellStyle name="Comma 20 2" xfId="46"/>
    <cellStyle name="Comma 21" xfId="76"/>
    <cellStyle name="Comma 3" xfId="10"/>
    <cellStyle name="Comma 3 2 2" xfId="108"/>
    <cellStyle name="Comma 4" xfId="5"/>
    <cellStyle name="Comma 5" xfId="8"/>
    <cellStyle name="Comma 6" xfId="15"/>
    <cellStyle name="Comma 6 2" xfId="48"/>
    <cellStyle name="Comma 6 3" xfId="78"/>
    <cellStyle name="Comma 6 4" xfId="111"/>
    <cellStyle name="Comma 7" xfId="17"/>
    <cellStyle name="Comma 7 2" xfId="50"/>
    <cellStyle name="Comma 7 3" xfId="80"/>
    <cellStyle name="Comma 7 4" xfId="113"/>
    <cellStyle name="Comma 8" xfId="19"/>
    <cellStyle name="Comma 8 2" xfId="52"/>
    <cellStyle name="Comma 8 3" xfId="82"/>
    <cellStyle name="Comma 8 4" xfId="115"/>
    <cellStyle name="Comma 9" xfId="21"/>
    <cellStyle name="Comma 9 2" xfId="54"/>
    <cellStyle name="Comma 9 3" xfId="84"/>
    <cellStyle name="Comma 9 4" xfId="117"/>
    <cellStyle name="Normal" xfId="0" builtinId="0"/>
    <cellStyle name="Normal 10" xfId="20"/>
    <cellStyle name="Normal 10 2" xfId="53"/>
    <cellStyle name="Normal 10 3" xfId="83"/>
    <cellStyle name="Normal 10 4" xfId="116"/>
    <cellStyle name="Normal 11" xfId="22"/>
    <cellStyle name="Normal 11 2" xfId="55"/>
    <cellStyle name="Normal 11 3" xfId="85"/>
    <cellStyle name="Normal 11 4" xfId="118"/>
    <cellStyle name="Normal 12" xfId="24"/>
    <cellStyle name="Normal 12 2" xfId="57"/>
    <cellStyle name="Normal 12 3" xfId="87"/>
    <cellStyle name="Normal 12 4" xfId="120"/>
    <cellStyle name="Normal 13" xfId="26"/>
    <cellStyle name="Normal 13 2" xfId="59"/>
    <cellStyle name="Normal 13 3" xfId="89"/>
    <cellStyle name="Normal 13 4" xfId="122"/>
    <cellStyle name="Normal 14" xfId="28"/>
    <cellStyle name="Normal 14 2" xfId="61"/>
    <cellStyle name="Normal 14 3" xfId="91"/>
    <cellStyle name="Normal 14 4" xfId="124"/>
    <cellStyle name="Normal 15" xfId="30"/>
    <cellStyle name="Normal 15 2" xfId="63"/>
    <cellStyle name="Normal 15 3" xfId="93"/>
    <cellStyle name="Normal 15 4" xfId="126"/>
    <cellStyle name="Normal 16" xfId="32"/>
    <cellStyle name="Normal 16 2" xfId="65"/>
    <cellStyle name="Normal 16 3" xfId="95"/>
    <cellStyle name="Normal 16 4" xfId="128"/>
    <cellStyle name="Normal 17" xfId="34"/>
    <cellStyle name="Normal 17 2" xfId="67"/>
    <cellStyle name="Normal 17 3" xfId="97"/>
    <cellStyle name="Normal 17 4" xfId="130"/>
    <cellStyle name="Normal 18" xfId="36"/>
    <cellStyle name="Normal 18 2" xfId="69"/>
    <cellStyle name="Normal 18 3" xfId="99"/>
    <cellStyle name="Normal 18 4" xfId="132"/>
    <cellStyle name="Normal 19" xfId="38"/>
    <cellStyle name="Normal 19 2" xfId="71"/>
    <cellStyle name="Normal 19 3" xfId="101"/>
    <cellStyle name="Normal 2" xfId="12"/>
    <cellStyle name="Normal 20" xfId="40"/>
    <cellStyle name="Normal 20 2" xfId="73"/>
    <cellStyle name="Normal 20 3" xfId="103"/>
    <cellStyle name="Normal 21" xfId="42"/>
    <cellStyle name="Normal 21 2" xfId="45"/>
    <cellStyle name="Normal 22" xfId="44"/>
    <cellStyle name="Normal 23" xfId="75"/>
    <cellStyle name="Normal 24" xfId="105"/>
    <cellStyle name="Normal 3" xfId="9"/>
    <cellStyle name="Normal 3 2" xfId="109"/>
    <cellStyle name="Normal 4" xfId="7"/>
    <cellStyle name="Normal 5" xfId="2"/>
    <cellStyle name="Normal 53" xfId="106"/>
    <cellStyle name="Normal 6" xfId="14"/>
    <cellStyle name="Normal 6 2" xfId="47"/>
    <cellStyle name="Normal 6 3" xfId="77"/>
    <cellStyle name="Normal 6 4" xfId="110"/>
    <cellStyle name="Normal 7" xfId="16"/>
    <cellStyle name="Normal 7 2" xfId="49"/>
    <cellStyle name="Normal 7 3" xfId="79"/>
    <cellStyle name="Normal 7 4" xfId="112"/>
    <cellStyle name="Normal 8" xfId="18"/>
    <cellStyle name="Normal 8 2" xfId="51"/>
    <cellStyle name="Normal 8 3" xfId="81"/>
    <cellStyle name="Normal 8 4" xfId="114"/>
    <cellStyle name="Normal 9" xfId="3"/>
    <cellStyle name="Normal_A237_99" xfId="4"/>
    <cellStyle name="Percent 2" xfId="6"/>
    <cellStyle name="Percent 3" xfId="11"/>
    <cellStyle name="Percent 4" xfId="10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3073" name="Text 1"/>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The input data is below. Following are brief instructions for updating </a:t>
          </a:r>
          <a:r>
            <a:rPr lang="en-US" sz="900" b="1" i="0" u="none" strike="noStrike" baseline="0">
              <a:solidFill>
                <a:srgbClr val="000000"/>
              </a:solidFill>
              <a:latin typeface="Arial"/>
              <a:cs typeface="Arial"/>
            </a:rPr>
            <a:t>INPUT DATA</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1. Enter the run type at </a:t>
          </a:r>
          <a:r>
            <a:rPr lang="en-US" sz="900" b="1" i="0" u="none" strike="noStrike" baseline="0">
              <a:solidFill>
                <a:srgbClr val="000000"/>
              </a:solidFill>
              <a:latin typeface="Arial"/>
              <a:cs typeface="Arial"/>
            </a:rPr>
            <a:t>B53 </a:t>
          </a:r>
          <a:r>
            <a:rPr lang="en-US" sz="900" b="0" i="0" u="none" strike="noStrike" baseline="0">
              <a:solidFill>
                <a:srgbClr val="000000"/>
              </a:solidFill>
              <a:latin typeface="Arial"/>
              <a:cs typeface="Arial"/>
            </a:rPr>
            <a:t>either </a:t>
          </a:r>
          <a:r>
            <a:rPr lang="en-US" sz="900" b="1" i="0" u="none" strike="noStrike" baseline="0">
              <a:solidFill>
                <a:srgbClr val="000000"/>
              </a:solidFill>
              <a:latin typeface="Arial"/>
              <a:cs typeface="Arial"/>
            </a:rPr>
            <a:t>A for actual </a:t>
          </a:r>
          <a:r>
            <a:rPr lang="en-US" sz="900" b="0" i="0" u="none" strike="noStrike" baseline="0">
              <a:solidFill>
                <a:srgbClr val="000000"/>
              </a:solidFill>
              <a:latin typeface="Arial"/>
              <a:cs typeface="Arial"/>
            </a:rPr>
            <a:t>or </a:t>
          </a:r>
          <a:r>
            <a:rPr lang="en-US" sz="900" b="1" i="0" u="none" strike="noStrike" baseline="0">
              <a:solidFill>
                <a:srgbClr val="000000"/>
              </a:solidFill>
              <a:latin typeface="Arial"/>
              <a:cs typeface="Arial"/>
            </a:rPr>
            <a:t>P for projected.  </a:t>
          </a:r>
          <a:r>
            <a:rPr lang="en-US" sz="900" b="0" i="0" u="none" strike="noStrike" baseline="0">
              <a:solidFill>
                <a:srgbClr val="000000"/>
              </a:solidFill>
              <a:latin typeface="Arial"/>
              <a:cs typeface="Arial"/>
            </a:rPr>
            <a:t>Alot of formulas use A or P to determine the value to be used including headings and titles. </a:t>
          </a:r>
          <a:endParaRPr lang="en-US" sz="900" b="1"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2. Enter the parameters requested in the actual and projected columns of input data.  The used column will reflect actual or projected selection of the run type.  Cells throughout the spreadsheet will be fed from the used column.</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a:t>
          </a:r>
          <a:r>
            <a:rPr lang="en-US" sz="900" b="1" i="0" u="none" strike="noStrike" baseline="0">
              <a:solidFill>
                <a:srgbClr val="000000"/>
              </a:solidFill>
              <a:latin typeface="Arial"/>
              <a:cs typeface="Arial"/>
            </a:rPr>
            <a:t>Index </a:t>
          </a:r>
          <a:r>
            <a:rPr lang="en-US" sz="900" b="0" i="0" u="none" strike="noStrike" baseline="0">
              <a:solidFill>
                <a:srgbClr val="000000"/>
              </a:solidFill>
              <a:latin typeface="Arial"/>
              <a:cs typeface="Arial"/>
            </a:rPr>
            <a:t>and </a:t>
          </a:r>
          <a:r>
            <a:rPr lang="en-US" sz="900" b="1" i="0" u="none" strike="noStrike" baseline="0">
              <a:solidFill>
                <a:srgbClr val="000000"/>
              </a:solidFill>
              <a:latin typeface="Arial"/>
              <a:cs typeface="Arial"/>
            </a:rPr>
            <a:t>Schedules 1 and 5 </a:t>
          </a:r>
          <a:r>
            <a:rPr lang="en-US" sz="900" b="0" i="0" u="none" strike="noStrike" baseline="0">
              <a:solidFill>
                <a:srgbClr val="000000"/>
              </a:solidFill>
              <a:latin typeface="Arial"/>
              <a:cs typeface="Arial"/>
            </a:rPr>
            <a:t>require no input.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2 </a:t>
          </a:r>
          <a:r>
            <a:rPr lang="en-US" sz="900" b="0" i="0" u="none" strike="noStrike" baseline="0">
              <a:solidFill>
                <a:srgbClr val="000000"/>
              </a:solidFill>
              <a:latin typeface="Arial"/>
              <a:cs typeface="Arial"/>
            </a:rPr>
            <a:t>- LTD - FMB, G&amp;R and IPC actual - Description, Issue Date, Maturity Date, Amount Outstanding, Principal Amount, Issuance/Reacquisition Expenses and  Premium/Discounts. LTD - FMB, G&amp;R and IPC projected - Description, Issue Date, Maturity Date, Amount Outstanding, Principal Amount, Issuance/Reacquisition Expenses and  Premium/Discounts.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3</a:t>
          </a: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 </a:t>
          </a:r>
          <a:r>
            <a:rPr lang="en-US" sz="900" b="0" i="0" u="none" strike="noStrike" baseline="0">
              <a:solidFill>
                <a:srgbClr val="000000"/>
              </a:solidFill>
              <a:latin typeface="Arial"/>
              <a:cs typeface="Arial"/>
            </a:rPr>
            <a:t>Preferred (A or P) - Description, Issue Date, Amount Outstanding, Principal Amount, Premium /Discount and Stock Expense.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4 </a:t>
          </a:r>
          <a:r>
            <a:rPr lang="en-US" sz="900" b="0" i="0" u="none" strike="noStrike" baseline="0">
              <a:solidFill>
                <a:srgbClr val="000000"/>
              </a:solidFill>
              <a:latin typeface="Arial"/>
              <a:cs typeface="Arial"/>
            </a:rPr>
            <a:t>- Common (A or P) - Enter the components of actual or projected common equity.</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File Name:  NOPSICOC.XLS</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6145" name="Text 1"/>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900" b="0" i="0" u="none" strike="noStrike" baseline="0">
              <a:solidFill>
                <a:srgbClr val="000000"/>
              </a:solidFill>
              <a:latin typeface="Arial"/>
              <a:cs typeface="Arial"/>
            </a:rPr>
            <a:t>The input data is below. Following are brief instructions for updating </a:t>
          </a:r>
          <a:r>
            <a:rPr lang="en-US" sz="900" b="1" i="0" u="none" strike="noStrike" baseline="0">
              <a:solidFill>
                <a:srgbClr val="000000"/>
              </a:solidFill>
              <a:latin typeface="Arial"/>
              <a:cs typeface="Arial"/>
            </a:rPr>
            <a:t>INPUT DATA</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1. Enter the run type at </a:t>
          </a:r>
          <a:r>
            <a:rPr lang="en-US" sz="900" b="1" i="0" u="none" strike="noStrike" baseline="0">
              <a:solidFill>
                <a:srgbClr val="000000"/>
              </a:solidFill>
              <a:latin typeface="Arial"/>
              <a:cs typeface="Arial"/>
            </a:rPr>
            <a:t>B53 </a:t>
          </a:r>
          <a:r>
            <a:rPr lang="en-US" sz="900" b="0" i="0" u="none" strike="noStrike" baseline="0">
              <a:solidFill>
                <a:srgbClr val="000000"/>
              </a:solidFill>
              <a:latin typeface="Arial"/>
              <a:cs typeface="Arial"/>
            </a:rPr>
            <a:t>either </a:t>
          </a:r>
          <a:r>
            <a:rPr lang="en-US" sz="900" b="1" i="0" u="none" strike="noStrike" baseline="0">
              <a:solidFill>
                <a:srgbClr val="000000"/>
              </a:solidFill>
              <a:latin typeface="Arial"/>
              <a:cs typeface="Arial"/>
            </a:rPr>
            <a:t>A for actual </a:t>
          </a:r>
          <a:r>
            <a:rPr lang="en-US" sz="900" b="0" i="0" u="none" strike="noStrike" baseline="0">
              <a:solidFill>
                <a:srgbClr val="000000"/>
              </a:solidFill>
              <a:latin typeface="Arial"/>
              <a:cs typeface="Arial"/>
            </a:rPr>
            <a:t>or </a:t>
          </a:r>
          <a:r>
            <a:rPr lang="en-US" sz="900" b="1" i="0" u="none" strike="noStrike" baseline="0">
              <a:solidFill>
                <a:srgbClr val="000000"/>
              </a:solidFill>
              <a:latin typeface="Arial"/>
              <a:cs typeface="Arial"/>
            </a:rPr>
            <a:t>P for projected.  </a:t>
          </a:r>
          <a:r>
            <a:rPr lang="en-US" sz="900" b="0" i="0" u="none" strike="noStrike" baseline="0">
              <a:solidFill>
                <a:srgbClr val="000000"/>
              </a:solidFill>
              <a:latin typeface="Arial"/>
              <a:cs typeface="Arial"/>
            </a:rPr>
            <a:t>Alot of formulas use A or P to determine the value to be used including headings and titles. </a:t>
          </a:r>
          <a:endParaRPr lang="en-US" sz="900" b="1"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2. Enter the parameters requested in the actual and projected columns of input data.  The used column will reflect actual or projected selection of the run type.  Cells throughout the spreadsheet will be fed from the used column.</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a:t>
          </a:r>
          <a:r>
            <a:rPr lang="en-US" sz="900" b="1" i="0" u="none" strike="noStrike" baseline="0">
              <a:solidFill>
                <a:srgbClr val="000000"/>
              </a:solidFill>
              <a:latin typeface="Arial"/>
              <a:cs typeface="Arial"/>
            </a:rPr>
            <a:t>Index </a:t>
          </a:r>
          <a:r>
            <a:rPr lang="en-US" sz="900" b="0" i="0" u="none" strike="noStrike" baseline="0">
              <a:solidFill>
                <a:srgbClr val="000000"/>
              </a:solidFill>
              <a:latin typeface="Arial"/>
              <a:cs typeface="Arial"/>
            </a:rPr>
            <a:t>and </a:t>
          </a:r>
          <a:r>
            <a:rPr lang="en-US" sz="900" b="1" i="0" u="none" strike="noStrike" baseline="0">
              <a:solidFill>
                <a:srgbClr val="000000"/>
              </a:solidFill>
              <a:latin typeface="Arial"/>
              <a:cs typeface="Arial"/>
            </a:rPr>
            <a:t>Schedules 1 and 5 </a:t>
          </a:r>
          <a:r>
            <a:rPr lang="en-US" sz="900" b="0" i="0" u="none" strike="noStrike" baseline="0">
              <a:solidFill>
                <a:srgbClr val="000000"/>
              </a:solidFill>
              <a:latin typeface="Arial"/>
              <a:cs typeface="Arial"/>
            </a:rPr>
            <a:t>require no input.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2 </a:t>
          </a:r>
          <a:r>
            <a:rPr lang="en-US" sz="900" b="0" i="0" u="none" strike="noStrike" baseline="0">
              <a:solidFill>
                <a:srgbClr val="000000"/>
              </a:solidFill>
              <a:latin typeface="Arial"/>
              <a:cs typeface="Arial"/>
            </a:rPr>
            <a:t>- LTD - FMB, G&amp;R and IPC actual - Description, Issue Date, Maturity Date, Amount Outstanding, Principal Amount, Issuance/Reacquisition Expenses and  Premium/Discounts. LTD - FMB, G&amp;R and IPC projected - Description, Issue Date, Maturity Date, Amount Outstanding, Principal Amount, Issuance/Reacquisition Expenses and  Premium/Discounts.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3</a:t>
          </a: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 </a:t>
          </a:r>
          <a:r>
            <a:rPr lang="en-US" sz="900" b="0" i="0" u="none" strike="noStrike" baseline="0">
              <a:solidFill>
                <a:srgbClr val="000000"/>
              </a:solidFill>
              <a:latin typeface="Arial"/>
              <a:cs typeface="Arial"/>
            </a:rPr>
            <a:t>Preferred (A or P) - Description, Issue Date, Amount Outstanding, Principal Amount, Premium /Discount and Stock Expense.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4 </a:t>
          </a:r>
          <a:r>
            <a:rPr lang="en-US" sz="900" b="0" i="0" u="none" strike="noStrike" baseline="0">
              <a:solidFill>
                <a:srgbClr val="000000"/>
              </a:solidFill>
              <a:latin typeface="Arial"/>
              <a:cs typeface="Arial"/>
            </a:rPr>
            <a:t>- Common (A or P) - Enter the components of actual or projected common equity.</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File Name:  NOPSICOC.XLS</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24</xdr:col>
      <xdr:colOff>0</xdr:colOff>
      <xdr:row>17</xdr:row>
      <xdr:rowOff>0</xdr:rowOff>
    </xdr:from>
    <xdr:to>
      <xdr:col>24</xdr:col>
      <xdr:colOff>0</xdr:colOff>
      <xdr:row>17</xdr:row>
      <xdr:rowOff>0</xdr:rowOff>
    </xdr:to>
    <xdr:sp macro="" textlink="">
      <xdr:nvSpPr>
        <xdr:cNvPr id="6146" name="Text 3"/>
        <xdr:cNvSpPr txBox="1">
          <a:spLocks noChangeArrowheads="1"/>
        </xdr:cNvSpPr>
      </xdr:nvSpPr>
      <xdr:spPr bwMode="auto">
        <a:xfrm>
          <a:off x="87249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0" bIns="22860" anchor="b" upright="1"/>
        <a:lstStyle/>
        <a:p>
          <a:pPr algn="ctr" rtl="0">
            <a:defRPr sz="1000"/>
          </a:pPr>
          <a:r>
            <a:rPr lang="en-US" sz="1000" b="0" i="0" u="none" strike="noStrike" baseline="0">
              <a:solidFill>
                <a:srgbClr val="000000"/>
              </a:solidFill>
              <a:latin typeface="Arial"/>
              <a:cs typeface="Arial"/>
            </a:rPr>
            <a:t>7</a:t>
          </a:r>
          <a:endParaRPr lang="en-US"/>
        </a:p>
      </xdr:txBody>
    </xdr:sp>
    <xdr:clientData/>
  </xdr:twoCellAnchor>
  <xdr:twoCellAnchor>
    <xdr:from>
      <xdr:col>24</xdr:col>
      <xdr:colOff>0</xdr:colOff>
      <xdr:row>17</xdr:row>
      <xdr:rowOff>0</xdr:rowOff>
    </xdr:from>
    <xdr:to>
      <xdr:col>24</xdr:col>
      <xdr:colOff>0</xdr:colOff>
      <xdr:row>17</xdr:row>
      <xdr:rowOff>0</xdr:rowOff>
    </xdr:to>
    <xdr:sp macro="" textlink="">
      <xdr:nvSpPr>
        <xdr:cNvPr id="6147" name="Text 6"/>
        <xdr:cNvSpPr txBox="1">
          <a:spLocks noChangeArrowheads="1"/>
        </xdr:cNvSpPr>
      </xdr:nvSpPr>
      <xdr:spPr bwMode="auto">
        <a:xfrm>
          <a:off x="87249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0" bIns="22860" anchor="b" upright="1"/>
        <a:lstStyle/>
        <a:p>
          <a:pPr algn="ctr" rtl="0">
            <a:defRPr sz="1000"/>
          </a:pPr>
          <a:r>
            <a:rPr lang="en-US" sz="1000" b="0" i="0" u="none" strike="noStrike" baseline="0">
              <a:solidFill>
                <a:srgbClr val="000000"/>
              </a:solidFill>
              <a:latin typeface="Arial"/>
              <a:cs typeface="Arial"/>
            </a:rPr>
            <a:t>.</a:t>
          </a:r>
          <a:endParaRPr lang="en-US"/>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6148" name="Button 4" hidden="1">
              <a:extLst>
                <a:ext uri="{63B3BB69-23CF-44E3-9099-C40C66FF867C}">
                  <a14:compatExt spid="_x0000_s6148"/>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US" sz="1000" b="1" i="0" u="none" strike="noStrike" baseline="0">
                  <a:solidFill>
                    <a:srgbClr val="000000"/>
                  </a:solidFill>
                  <a:latin typeface="Courier"/>
                </a:rPr>
                <a:t>Print</a:t>
              </a:r>
            </a:p>
          </xdr:txBody>
        </xdr:sp>
        <xdr:clientData fPrintsWithSheet="0"/>
      </xdr:twoCellAnchor>
    </mc:Choice>
    <mc:Fallback/>
  </mc:AlternateContent>
  <xdr:twoCellAnchor>
    <xdr:from>
      <xdr:col>24</xdr:col>
      <xdr:colOff>0</xdr:colOff>
      <xdr:row>35</xdr:row>
      <xdr:rowOff>0</xdr:rowOff>
    </xdr:from>
    <xdr:to>
      <xdr:col>24</xdr:col>
      <xdr:colOff>0</xdr:colOff>
      <xdr:row>35</xdr:row>
      <xdr:rowOff>0</xdr:rowOff>
    </xdr:to>
    <xdr:sp macro="" textlink="">
      <xdr:nvSpPr>
        <xdr:cNvPr id="6" name="Text 3"/>
        <xdr:cNvSpPr txBox="1">
          <a:spLocks noChangeArrowheads="1"/>
        </xdr:cNvSpPr>
      </xdr:nvSpPr>
      <xdr:spPr bwMode="auto">
        <a:xfrm>
          <a:off x="8724900" y="4162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0" bIns="22860" anchor="b" upright="1"/>
        <a:lstStyle/>
        <a:p>
          <a:pPr algn="ctr" rtl="0">
            <a:defRPr sz="1000"/>
          </a:pPr>
          <a:r>
            <a:rPr lang="en-US" sz="1000" b="0" i="0" u="none" strike="noStrike" baseline="0">
              <a:solidFill>
                <a:srgbClr val="000000"/>
              </a:solidFill>
              <a:latin typeface="Arial"/>
              <a:cs typeface="Arial"/>
            </a:rPr>
            <a:t>7</a:t>
          </a:r>
          <a:endParaRPr lang="en-US"/>
        </a:p>
      </xdr:txBody>
    </xdr:sp>
    <xdr:clientData/>
  </xdr:twoCellAnchor>
  <xdr:twoCellAnchor>
    <xdr:from>
      <xdr:col>24</xdr:col>
      <xdr:colOff>0</xdr:colOff>
      <xdr:row>35</xdr:row>
      <xdr:rowOff>0</xdr:rowOff>
    </xdr:from>
    <xdr:to>
      <xdr:col>24</xdr:col>
      <xdr:colOff>0</xdr:colOff>
      <xdr:row>35</xdr:row>
      <xdr:rowOff>0</xdr:rowOff>
    </xdr:to>
    <xdr:sp macro="" textlink="">
      <xdr:nvSpPr>
        <xdr:cNvPr id="7" name="Text 6"/>
        <xdr:cNvSpPr txBox="1">
          <a:spLocks noChangeArrowheads="1"/>
        </xdr:cNvSpPr>
      </xdr:nvSpPr>
      <xdr:spPr bwMode="auto">
        <a:xfrm>
          <a:off x="8724900" y="4162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0" bIns="22860" anchor="b" upright="1"/>
        <a:lstStyle/>
        <a:p>
          <a:pPr algn="ctr" rtl="0">
            <a:defRPr sz="1000"/>
          </a:pPr>
          <a:r>
            <a:rPr lang="en-US" sz="1000" b="0" i="0" u="none" strike="noStrike" baseline="0">
              <a:solidFill>
                <a:srgbClr val="000000"/>
              </a:solidFill>
              <a:latin typeface="Arial"/>
              <a:cs typeface="Arial"/>
            </a:rPr>
            <a:t>.</a:t>
          </a: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7169" name="Text 1"/>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The input data is below. Following are brief instructions for updating </a:t>
          </a:r>
          <a:r>
            <a:rPr lang="en-US" sz="900" b="1" i="0" u="none" strike="noStrike" baseline="0">
              <a:solidFill>
                <a:srgbClr val="000000"/>
              </a:solidFill>
              <a:latin typeface="Arial"/>
              <a:cs typeface="Arial"/>
            </a:rPr>
            <a:t>INPUT DATA</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1. Enter the run type at </a:t>
          </a:r>
          <a:r>
            <a:rPr lang="en-US" sz="900" b="1" i="0" u="none" strike="noStrike" baseline="0">
              <a:solidFill>
                <a:srgbClr val="000000"/>
              </a:solidFill>
              <a:latin typeface="Arial"/>
              <a:cs typeface="Arial"/>
            </a:rPr>
            <a:t>B53 </a:t>
          </a:r>
          <a:r>
            <a:rPr lang="en-US" sz="900" b="0" i="0" u="none" strike="noStrike" baseline="0">
              <a:solidFill>
                <a:srgbClr val="000000"/>
              </a:solidFill>
              <a:latin typeface="Arial"/>
              <a:cs typeface="Arial"/>
            </a:rPr>
            <a:t>either </a:t>
          </a:r>
          <a:r>
            <a:rPr lang="en-US" sz="900" b="1" i="0" u="none" strike="noStrike" baseline="0">
              <a:solidFill>
                <a:srgbClr val="000000"/>
              </a:solidFill>
              <a:latin typeface="Arial"/>
              <a:cs typeface="Arial"/>
            </a:rPr>
            <a:t>A for actual </a:t>
          </a:r>
          <a:r>
            <a:rPr lang="en-US" sz="900" b="0" i="0" u="none" strike="noStrike" baseline="0">
              <a:solidFill>
                <a:srgbClr val="000000"/>
              </a:solidFill>
              <a:latin typeface="Arial"/>
              <a:cs typeface="Arial"/>
            </a:rPr>
            <a:t>or </a:t>
          </a:r>
          <a:r>
            <a:rPr lang="en-US" sz="900" b="1" i="0" u="none" strike="noStrike" baseline="0">
              <a:solidFill>
                <a:srgbClr val="000000"/>
              </a:solidFill>
              <a:latin typeface="Arial"/>
              <a:cs typeface="Arial"/>
            </a:rPr>
            <a:t>P for projected.  </a:t>
          </a:r>
          <a:r>
            <a:rPr lang="en-US" sz="900" b="0" i="0" u="none" strike="noStrike" baseline="0">
              <a:solidFill>
                <a:srgbClr val="000000"/>
              </a:solidFill>
              <a:latin typeface="Arial"/>
              <a:cs typeface="Arial"/>
            </a:rPr>
            <a:t>Alot of formulas use A or P to determine the value to be used including headings and titles. </a:t>
          </a:r>
          <a:endParaRPr lang="en-US" sz="900" b="1"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2. Enter the parameters requested in the actual and projected columns of input data.  The used column will reflect actual or projected selection of the run type.  Cells throughout the spreadsheet will be fed from the used column.</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a:t>
          </a:r>
          <a:r>
            <a:rPr lang="en-US" sz="900" b="1" i="0" u="none" strike="noStrike" baseline="0">
              <a:solidFill>
                <a:srgbClr val="000000"/>
              </a:solidFill>
              <a:latin typeface="Arial"/>
              <a:cs typeface="Arial"/>
            </a:rPr>
            <a:t>Index </a:t>
          </a:r>
          <a:r>
            <a:rPr lang="en-US" sz="900" b="0" i="0" u="none" strike="noStrike" baseline="0">
              <a:solidFill>
                <a:srgbClr val="000000"/>
              </a:solidFill>
              <a:latin typeface="Arial"/>
              <a:cs typeface="Arial"/>
            </a:rPr>
            <a:t>and </a:t>
          </a:r>
          <a:r>
            <a:rPr lang="en-US" sz="900" b="1" i="0" u="none" strike="noStrike" baseline="0">
              <a:solidFill>
                <a:srgbClr val="000000"/>
              </a:solidFill>
              <a:latin typeface="Arial"/>
              <a:cs typeface="Arial"/>
            </a:rPr>
            <a:t>Schedules 1 and 5 </a:t>
          </a:r>
          <a:r>
            <a:rPr lang="en-US" sz="900" b="0" i="0" u="none" strike="noStrike" baseline="0">
              <a:solidFill>
                <a:srgbClr val="000000"/>
              </a:solidFill>
              <a:latin typeface="Arial"/>
              <a:cs typeface="Arial"/>
            </a:rPr>
            <a:t>require no input.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2 </a:t>
          </a:r>
          <a:r>
            <a:rPr lang="en-US" sz="900" b="0" i="0" u="none" strike="noStrike" baseline="0">
              <a:solidFill>
                <a:srgbClr val="000000"/>
              </a:solidFill>
              <a:latin typeface="Arial"/>
              <a:cs typeface="Arial"/>
            </a:rPr>
            <a:t>- LTD - FMB, G&amp;R and IPC actual - Description, Issue Date, Maturity Date, Amount Outstanding, Principal Amount, Issuance/Reacquisition Expenses and  Premium/Discounts. LTD - FMB, G&amp;R and IPC projected - Description, Issue Date, Maturity Date, Amount Outstanding, Principal Amount, Issuance/Reacquisition Expenses and  Premium/Discounts.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3</a:t>
          </a: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 </a:t>
          </a:r>
          <a:r>
            <a:rPr lang="en-US" sz="900" b="0" i="0" u="none" strike="noStrike" baseline="0">
              <a:solidFill>
                <a:srgbClr val="000000"/>
              </a:solidFill>
              <a:latin typeface="Arial"/>
              <a:cs typeface="Arial"/>
            </a:rPr>
            <a:t>Preferred (A or P) - Description, Issue Date, Amount Outstanding, Principal Amount, Premium /Discount and Stock Expense.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4 </a:t>
          </a:r>
          <a:r>
            <a:rPr lang="en-US" sz="900" b="0" i="0" u="none" strike="noStrike" baseline="0">
              <a:solidFill>
                <a:srgbClr val="000000"/>
              </a:solidFill>
              <a:latin typeface="Arial"/>
              <a:cs typeface="Arial"/>
            </a:rPr>
            <a:t>- Common (A or P) - Enter the components of actual or projected common equity.</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File Name:  NOPSICOC.XLS</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5</xdr:row>
      <xdr:rowOff>0</xdr:rowOff>
    </xdr:from>
    <xdr:to>
      <xdr:col>0</xdr:col>
      <xdr:colOff>0</xdr:colOff>
      <xdr:row>21</xdr:row>
      <xdr:rowOff>0</xdr:rowOff>
    </xdr:to>
    <xdr:sp macro="" textlink="">
      <xdr:nvSpPr>
        <xdr:cNvPr id="7170" name="Text 3"/>
        <xdr:cNvSpPr txBox="1">
          <a:spLocks noChangeArrowheads="1"/>
        </xdr:cNvSpPr>
      </xdr:nvSpPr>
      <xdr:spPr bwMode="auto">
        <a:xfrm>
          <a:off x="0" y="0"/>
          <a:ext cx="0" cy="2476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0" bIns="22860" anchor="b" upright="1"/>
        <a:lstStyle/>
        <a:p>
          <a:pPr algn="ctr" rtl="0">
            <a:defRPr sz="1000"/>
          </a:pPr>
          <a:r>
            <a:rPr lang="en-US" sz="1000" b="0" i="0" u="none" strike="noStrike" baseline="0">
              <a:solidFill>
                <a:srgbClr val="000000"/>
              </a:solidFill>
              <a:latin typeface="Arial"/>
              <a:cs typeface="Arial"/>
            </a:rPr>
            <a:t>7</a:t>
          </a:r>
          <a:endParaRPr lang="en-US"/>
        </a:p>
      </xdr:txBody>
    </xdr:sp>
    <xdr:clientData/>
  </xdr:twoCellAnchor>
  <xdr:twoCellAnchor>
    <xdr:from>
      <xdr:col>0</xdr:col>
      <xdr:colOff>0</xdr:colOff>
      <xdr:row>5</xdr:row>
      <xdr:rowOff>0</xdr:rowOff>
    </xdr:from>
    <xdr:to>
      <xdr:col>0</xdr:col>
      <xdr:colOff>0</xdr:colOff>
      <xdr:row>21</xdr:row>
      <xdr:rowOff>0</xdr:rowOff>
    </xdr:to>
    <xdr:sp macro="" textlink="">
      <xdr:nvSpPr>
        <xdr:cNvPr id="7171" name="Text 6"/>
        <xdr:cNvSpPr txBox="1">
          <a:spLocks noChangeArrowheads="1"/>
        </xdr:cNvSpPr>
      </xdr:nvSpPr>
      <xdr:spPr bwMode="auto">
        <a:xfrm>
          <a:off x="0" y="0"/>
          <a:ext cx="0" cy="2476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0" bIns="22860" anchor="b" upright="1"/>
        <a:lstStyle/>
        <a:p>
          <a:pPr algn="ctr" rtl="0">
            <a:defRPr sz="1000"/>
          </a:pPr>
          <a:r>
            <a:rPr lang="en-US" sz="1000" b="0" i="0" u="none" strike="noStrike" baseline="0">
              <a:solidFill>
                <a:srgbClr val="000000"/>
              </a:solidFill>
              <a:latin typeface="Arial"/>
              <a:cs typeface="Arial"/>
            </a:rPr>
            <a:t>.</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8193" name="Text 1"/>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The input data is below. Following are brief instructions for updating </a:t>
          </a:r>
          <a:r>
            <a:rPr lang="en-US" sz="900" b="1" i="0" u="none" strike="noStrike" baseline="0">
              <a:solidFill>
                <a:srgbClr val="000000"/>
              </a:solidFill>
              <a:latin typeface="Arial"/>
              <a:cs typeface="Arial"/>
            </a:rPr>
            <a:t>INPUT DATA</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1. Enter the run type at </a:t>
          </a:r>
          <a:r>
            <a:rPr lang="en-US" sz="900" b="1" i="0" u="none" strike="noStrike" baseline="0">
              <a:solidFill>
                <a:srgbClr val="000000"/>
              </a:solidFill>
              <a:latin typeface="Arial"/>
              <a:cs typeface="Arial"/>
            </a:rPr>
            <a:t>B53 </a:t>
          </a:r>
          <a:r>
            <a:rPr lang="en-US" sz="900" b="0" i="0" u="none" strike="noStrike" baseline="0">
              <a:solidFill>
                <a:srgbClr val="000000"/>
              </a:solidFill>
              <a:latin typeface="Arial"/>
              <a:cs typeface="Arial"/>
            </a:rPr>
            <a:t>either </a:t>
          </a:r>
          <a:r>
            <a:rPr lang="en-US" sz="900" b="1" i="0" u="none" strike="noStrike" baseline="0">
              <a:solidFill>
                <a:srgbClr val="000000"/>
              </a:solidFill>
              <a:latin typeface="Arial"/>
              <a:cs typeface="Arial"/>
            </a:rPr>
            <a:t>A for actual </a:t>
          </a:r>
          <a:r>
            <a:rPr lang="en-US" sz="900" b="0" i="0" u="none" strike="noStrike" baseline="0">
              <a:solidFill>
                <a:srgbClr val="000000"/>
              </a:solidFill>
              <a:latin typeface="Arial"/>
              <a:cs typeface="Arial"/>
            </a:rPr>
            <a:t>or </a:t>
          </a:r>
          <a:r>
            <a:rPr lang="en-US" sz="900" b="1" i="0" u="none" strike="noStrike" baseline="0">
              <a:solidFill>
                <a:srgbClr val="000000"/>
              </a:solidFill>
              <a:latin typeface="Arial"/>
              <a:cs typeface="Arial"/>
            </a:rPr>
            <a:t>P for projected.  </a:t>
          </a:r>
          <a:r>
            <a:rPr lang="en-US" sz="900" b="0" i="0" u="none" strike="noStrike" baseline="0">
              <a:solidFill>
                <a:srgbClr val="000000"/>
              </a:solidFill>
              <a:latin typeface="Arial"/>
              <a:cs typeface="Arial"/>
            </a:rPr>
            <a:t>Alot of formulas use A or P to determine the value to be used including headings and titles. </a:t>
          </a:r>
          <a:endParaRPr lang="en-US" sz="900" b="1"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2. Enter the parameters requested in the actual and projected columns of input data.  The used column will reflect actual or projected selection of the run type.  Cells throughout the spreadsheet will be fed from the used column.</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a:t>
          </a:r>
          <a:r>
            <a:rPr lang="en-US" sz="900" b="1" i="0" u="none" strike="noStrike" baseline="0">
              <a:solidFill>
                <a:srgbClr val="000000"/>
              </a:solidFill>
              <a:latin typeface="Arial"/>
              <a:cs typeface="Arial"/>
            </a:rPr>
            <a:t>Index </a:t>
          </a:r>
          <a:r>
            <a:rPr lang="en-US" sz="900" b="0" i="0" u="none" strike="noStrike" baseline="0">
              <a:solidFill>
                <a:srgbClr val="000000"/>
              </a:solidFill>
              <a:latin typeface="Arial"/>
              <a:cs typeface="Arial"/>
            </a:rPr>
            <a:t>and </a:t>
          </a:r>
          <a:r>
            <a:rPr lang="en-US" sz="900" b="1" i="0" u="none" strike="noStrike" baseline="0">
              <a:solidFill>
                <a:srgbClr val="000000"/>
              </a:solidFill>
              <a:latin typeface="Arial"/>
              <a:cs typeface="Arial"/>
            </a:rPr>
            <a:t>Schedules 1 and 5 </a:t>
          </a:r>
          <a:r>
            <a:rPr lang="en-US" sz="900" b="0" i="0" u="none" strike="noStrike" baseline="0">
              <a:solidFill>
                <a:srgbClr val="000000"/>
              </a:solidFill>
              <a:latin typeface="Arial"/>
              <a:cs typeface="Arial"/>
            </a:rPr>
            <a:t>require no input.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2 </a:t>
          </a:r>
          <a:r>
            <a:rPr lang="en-US" sz="900" b="0" i="0" u="none" strike="noStrike" baseline="0">
              <a:solidFill>
                <a:srgbClr val="000000"/>
              </a:solidFill>
              <a:latin typeface="Arial"/>
              <a:cs typeface="Arial"/>
            </a:rPr>
            <a:t>- LTD - FMB, G&amp;R and IPC actual - Description, Issue Date, Maturity Date, Amount Outstanding, Principal Amount, Issuance/Reacquisition Expenses and  Premium/Discounts. LTD - FMB, G&amp;R and IPC projected - Description, Issue Date, Maturity Date, Amount Outstanding, Principal Amount, Issuance/Reacquisition Expenses and  Premium/Discounts.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3</a:t>
          </a: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 </a:t>
          </a:r>
          <a:r>
            <a:rPr lang="en-US" sz="900" b="0" i="0" u="none" strike="noStrike" baseline="0">
              <a:solidFill>
                <a:srgbClr val="000000"/>
              </a:solidFill>
              <a:latin typeface="Arial"/>
              <a:cs typeface="Arial"/>
            </a:rPr>
            <a:t>Preferred (A or P) - Description, Issue Date, Amount Outstanding, Principal Amount, Premium /Discount and Stock Expense.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Schedule 4 </a:t>
          </a:r>
          <a:r>
            <a:rPr lang="en-US" sz="900" b="0" i="0" u="none" strike="noStrike" baseline="0">
              <a:solidFill>
                <a:srgbClr val="000000"/>
              </a:solidFill>
              <a:latin typeface="Arial"/>
              <a:cs typeface="Arial"/>
            </a:rPr>
            <a:t>- Common (A or P) - Enter the components of actual or projected common equity.</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File Name:  NOPSICOC.XLS</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twoCellAnchor>
    <xdr:from>
      <xdr:col>0</xdr:col>
      <xdr:colOff>0</xdr:colOff>
      <xdr:row>4</xdr:row>
      <xdr:rowOff>0</xdr:rowOff>
    </xdr:from>
    <xdr:to>
      <xdr:col>0</xdr:col>
      <xdr:colOff>0</xdr:colOff>
      <xdr:row>4</xdr:row>
      <xdr:rowOff>0</xdr:rowOff>
    </xdr:to>
    <xdr:sp macro="" textlink="">
      <xdr:nvSpPr>
        <xdr:cNvPr id="8194"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0" bIns="22860" anchor="b" upright="1"/>
        <a:lstStyle/>
        <a:p>
          <a:pPr algn="ctr" rtl="0">
            <a:defRPr sz="1000"/>
          </a:pPr>
          <a:r>
            <a:rPr lang="en-US" sz="1000" b="0" i="0" u="none" strike="noStrike" baseline="0">
              <a:solidFill>
                <a:srgbClr val="000000"/>
              </a:solidFill>
              <a:latin typeface="Arial"/>
              <a:cs typeface="Arial"/>
            </a:rPr>
            <a:t>7</a:t>
          </a:r>
          <a:endParaRPr lang="en-US"/>
        </a:p>
      </xdr:txBody>
    </xdr:sp>
    <xdr:clientData/>
  </xdr:twoCellAnchor>
  <xdr:twoCellAnchor>
    <xdr:from>
      <xdr:col>0</xdr:col>
      <xdr:colOff>0</xdr:colOff>
      <xdr:row>4</xdr:row>
      <xdr:rowOff>0</xdr:rowOff>
    </xdr:from>
    <xdr:to>
      <xdr:col>0</xdr:col>
      <xdr:colOff>0</xdr:colOff>
      <xdr:row>4</xdr:row>
      <xdr:rowOff>0</xdr:rowOff>
    </xdr:to>
    <xdr:sp macro="" textlink="">
      <xdr:nvSpPr>
        <xdr:cNvPr id="8195" name="Text 6"/>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0" bIns="22860" anchor="b" upright="1"/>
        <a:lstStyle/>
        <a:p>
          <a:pPr algn="ctr" rtl="0">
            <a:defRPr sz="1000"/>
          </a:pPr>
          <a:r>
            <a:rPr lang="en-US" sz="1000" b="0" i="0" u="none" strike="noStrike" baseline="0">
              <a:solidFill>
                <a:srgbClr val="000000"/>
              </a:solidFill>
              <a:latin typeface="Arial"/>
              <a:cs typeface="Arial"/>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SUPP/EAI%20Retail/RS%201081%20Decommissioning%20Rider%20NDCR%20(M26)%2087-166-TF/2014%20Update%20Eff%202015/Final%20Model/EAI%20NDCR%20Rider%2011-1-1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ransition%20Modeling/models/Transition%20Model%20Modules/EAI/EGSI.TX%20Unbundling%20Remap%201108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XL/COSERVIC/NOPSI995/COC9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ea/Maple/std%20model-maple-rev%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ransition%20Modeling/Analysis/January%202001%20Texas%20Earnings/Work%20In%20Progress/As%20filed/EGSI.TX%20Unbundling%20As%20Filed%20Expected%20011801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ETNC\cpa\Str%20Plan%20&amp;%20Corp%20Dev\Investment%20Review\District%20Energy\Trigen\executive%20summary\Exec%20Summary%20Financed%20Data%202003-02-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temp/MODEL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ERPSHARE/DEBT_EQ/LPLNOPSI/ZINALN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pahomi/AppData/Local/Microsoft/Windows/Temporary%20Internet%20Files/Content.Outlook/QEOVLJX3/2014%20EAI%20Rider%20GGR%20Upd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king/Local%20Settings/Temporary%20Internet%20Files/OLK49/Rider%20CA%20COC%20with%20new%20Composite%20Tax%20Rate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pshare/Utility/Supply%20Plan/LA%20Filing%202002/Revenue%20Requirements/Working%20Files/Book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nsition%20Modeling/Analysis/Texas%20Settlement/Unbundle%20Models/EGSI.TX%20Unbundling%20As%20Filed%20Expected%200207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NT/Temporary%20Internet%20Files/OLKA/10K_CF_SERI_Refu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sscheur/Local%20Settings/Temporary%20Internet%20Files/OLKF/LR%20Combined%20Leased%20No%20Links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pshare/Technology/Point%20of%20View/Technology%20Levelized%20Costs/Technology%20Level%20Compare%200208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1 and A2 Rate Dev"/>
      <sheetName val="B Model"/>
      <sheetName val="B.5 Input"/>
      <sheetName val="D.1 Billing Det"/>
      <sheetName val="D.2 Expenditures "/>
      <sheetName val="D.3 Bad Debt Rate"/>
      <sheetName val="D.4 PDAF"/>
      <sheetName val="PrintMacro"/>
      <sheetName val="D.5 % Sold to Third party"/>
    </sheetNames>
    <sheetDataSet>
      <sheetData sheetId="0"/>
      <sheetData sheetId="1"/>
      <sheetData sheetId="2"/>
      <sheetData sheetId="3">
        <row r="10">
          <cell r="E10">
            <v>19</v>
          </cell>
        </row>
        <row r="14">
          <cell r="C14">
            <v>0</v>
          </cell>
          <cell r="D14">
            <v>1</v>
          </cell>
        </row>
        <row r="15">
          <cell r="C15">
            <v>0</v>
          </cell>
          <cell r="D15">
            <v>1</v>
          </cell>
          <cell r="E15">
            <v>0</v>
          </cell>
          <cell r="F15">
            <v>0</v>
          </cell>
        </row>
        <row r="16">
          <cell r="C16">
            <v>0</v>
          </cell>
          <cell r="D16">
            <v>1</v>
          </cell>
          <cell r="E16">
            <v>0</v>
          </cell>
          <cell r="F16">
            <v>0</v>
          </cell>
        </row>
        <row r="19">
          <cell r="C19">
            <v>0</v>
          </cell>
          <cell r="D19">
            <v>18.228463465457754</v>
          </cell>
        </row>
        <row r="20">
          <cell r="C20">
            <v>7400</v>
          </cell>
          <cell r="D20">
            <v>17.228463465457754</v>
          </cell>
          <cell r="E20">
            <v>13.489062964438737</v>
          </cell>
          <cell r="F20">
            <v>13.489062964438737</v>
          </cell>
        </row>
        <row r="21">
          <cell r="C21">
            <v>8000</v>
          </cell>
          <cell r="D21">
            <v>16.256926930915505</v>
          </cell>
          <cell r="E21">
            <v>1.0337078079274651</v>
          </cell>
          <cell r="F21">
            <v>14.522770772366203</v>
          </cell>
        </row>
        <row r="22">
          <cell r="C22">
            <v>10000</v>
          </cell>
          <cell r="D22">
            <v>15.256926930915505</v>
          </cell>
          <cell r="E22">
            <v>3.251385386183101</v>
          </cell>
          <cell r="F22">
            <v>17.774156158549303</v>
          </cell>
        </row>
        <row r="23">
          <cell r="C23">
            <v>16000</v>
          </cell>
          <cell r="D23">
            <v>13.799622129102135</v>
          </cell>
          <cell r="E23">
            <v>9.1541561585493021</v>
          </cell>
          <cell r="F23">
            <v>26.928312317098605</v>
          </cell>
        </row>
        <row r="24">
          <cell r="C24">
            <v>18500</v>
          </cell>
          <cell r="D24">
            <v>11.799622129102136</v>
          </cell>
          <cell r="E24">
            <v>3.4499055322755341</v>
          </cell>
          <cell r="F24">
            <v>30.378217849374138</v>
          </cell>
        </row>
        <row r="25">
          <cell r="C25">
            <v>20000</v>
          </cell>
          <cell r="D25">
            <v>10.342317327288765</v>
          </cell>
          <cell r="E25">
            <v>1.7699433193653205</v>
          </cell>
          <cell r="F25">
            <v>32.148161168739456</v>
          </cell>
        </row>
        <row r="26">
          <cell r="C26">
            <v>25000</v>
          </cell>
          <cell r="D26">
            <v>8.3423173272887663</v>
          </cell>
          <cell r="E26">
            <v>5.1711586636443823</v>
          </cell>
          <cell r="F26">
            <v>37.31931983238384</v>
          </cell>
        </row>
        <row r="30">
          <cell r="C30">
            <v>4.0820207050727333E-3</v>
          </cell>
        </row>
        <row r="31">
          <cell r="G31">
            <v>0.2</v>
          </cell>
        </row>
        <row r="33">
          <cell r="C33">
            <v>0.9999866876050143</v>
          </cell>
        </row>
      </sheetData>
      <sheetData sheetId="4"/>
      <sheetData sheetId="5"/>
      <sheetData sheetId="6"/>
      <sheetData sheetId="7"/>
      <sheetData sheetId="8" refreshError="1"/>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Version Control"/>
      <sheetName val="Switches"/>
      <sheetName val="WACC"/>
      <sheetName val="Allocator"/>
      <sheetName val="Rate Allocation"/>
      <sheetName val="Percent Feeds"/>
      <sheetName val="CapEx"/>
      <sheetName val="CTC"/>
      <sheetName val="FD PasteIn"/>
      <sheetName val="Plant Corrections"/>
      <sheetName val="Forecast Data"/>
      <sheetName val="Test"/>
      <sheetName val="Template"/>
      <sheetName val="Revenues"/>
      <sheetName val="Data Flow"/>
      <sheetName val="Generation Pre"/>
      <sheetName val="Transmission Pre"/>
      <sheetName val="Distribution Pre"/>
      <sheetName val="Customer Service Pre"/>
      <sheetName val="Gas"/>
      <sheetName val="Steam"/>
      <sheetName val="Bundled Pre"/>
      <sheetName val="Discrepancy"/>
      <sheetName val="Gen Pre Rates"/>
      <sheetName val="Transmission Rates"/>
      <sheetName val="Dist Pre Rates"/>
      <sheetName val="Cst Svc Pre Rates"/>
      <sheetName val="TOTAL Rates"/>
      <sheetName val="Retail Rates"/>
      <sheetName val="Transition"/>
      <sheetName val="Gen Trans Values"/>
      <sheetName val="Transmission Trans Values"/>
      <sheetName val="Dist Trans Values"/>
      <sheetName val="Cust Svc Trans Values"/>
      <sheetName val="Other Trans Values"/>
      <sheetName val="Amortization"/>
      <sheetName val="Generation Mid"/>
      <sheetName val="Generation Post 1"/>
      <sheetName val="CASHCO"/>
      <sheetName val="Generation Post 2"/>
      <sheetName val="Distribution Post"/>
      <sheetName val="Customer Service Post"/>
      <sheetName val="Distribution Post 2"/>
      <sheetName val="Retail"/>
      <sheetName val="Retail Elimination Sheet"/>
      <sheetName val="Bundled Post 1"/>
      <sheetName val="Interest"/>
      <sheetName val="Bundled Post 2"/>
      <sheetName val="Delta"/>
      <sheetName val="Incremental Effects"/>
      <sheetName val="ETR Ratios"/>
      <sheetName val="Gen Ratios"/>
      <sheetName val="Trans Ratios"/>
      <sheetName val="Dist Ratios"/>
      <sheetName val="CS Ratios"/>
      <sheetName val="Key Ratios"/>
      <sheetName val="PPT"/>
      <sheetName val="Bundled DU Post"/>
      <sheetName val="Test Bundled DU"/>
      <sheetName val="Incremental Effects DU"/>
      <sheetName val="Generation Dereg Pre G Contr"/>
      <sheetName val="Gen Reg_Dereg Pre G Contr Test"/>
      <sheetName val="G Contract Adj"/>
      <sheetName val="Generation Deregulated"/>
      <sheetName val="Bndld DU Post Incl Gen Dereg"/>
      <sheetName val="Bndld DU Post+Gen Dereg-Bnd Pre"/>
      <sheetName val="Test for 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81">
          <cell r="L81">
            <v>0</v>
          </cell>
          <cell r="M81">
            <v>0</v>
          </cell>
          <cell r="N81">
            <v>0</v>
          </cell>
          <cell r="O81">
            <v>112616.53860659752</v>
          </cell>
          <cell r="P81">
            <v>90281.468616779021</v>
          </cell>
          <cell r="Q81">
            <v>102453.53262813346</v>
          </cell>
          <cell r="R81">
            <v>90743.825308371277</v>
          </cell>
          <cell r="S81">
            <v>91122.547977240029</v>
          </cell>
          <cell r="T81">
            <v>71532.969631308399</v>
          </cell>
        </row>
        <row r="82">
          <cell r="L82">
            <v>0</v>
          </cell>
          <cell r="M82">
            <v>0</v>
          </cell>
          <cell r="N82">
            <v>0</v>
          </cell>
          <cell r="O82">
            <v>0.99781889467661544</v>
          </cell>
          <cell r="P82">
            <v>1</v>
          </cell>
          <cell r="Q82">
            <v>1</v>
          </cell>
          <cell r="R82">
            <v>1</v>
          </cell>
          <cell r="S82">
            <v>1</v>
          </cell>
          <cell r="T82">
            <v>1</v>
          </cell>
        </row>
        <row r="83">
          <cell r="L83">
            <v>0</v>
          </cell>
          <cell r="M83">
            <v>0</v>
          </cell>
          <cell r="N83">
            <v>0</v>
          </cell>
          <cell r="O83">
            <v>2.1811053233846255E-3</v>
          </cell>
          <cell r="P83">
            <v>0</v>
          </cell>
          <cell r="Q83">
            <v>0</v>
          </cell>
          <cell r="R83">
            <v>0</v>
          </cell>
          <cell r="S83">
            <v>0</v>
          </cell>
          <cell r="T83">
            <v>0</v>
          </cell>
        </row>
        <row r="84">
          <cell r="L84">
            <v>0</v>
          </cell>
          <cell r="M84">
            <v>0</v>
          </cell>
          <cell r="N84">
            <v>0</v>
          </cell>
          <cell r="O84">
            <v>0</v>
          </cell>
          <cell r="P84">
            <v>0</v>
          </cell>
          <cell r="Q84">
            <v>0</v>
          </cell>
          <cell r="R84">
            <v>0</v>
          </cell>
          <cell r="S84">
            <v>0</v>
          </cell>
          <cell r="T84">
            <v>0</v>
          </cell>
        </row>
        <row r="85">
          <cell r="L85">
            <v>0</v>
          </cell>
          <cell r="M85">
            <v>0</v>
          </cell>
          <cell r="N85">
            <v>0</v>
          </cell>
          <cell r="O85">
            <v>0</v>
          </cell>
          <cell r="P85">
            <v>0</v>
          </cell>
          <cell r="Q85">
            <v>0</v>
          </cell>
          <cell r="R85">
            <v>0</v>
          </cell>
          <cell r="S85">
            <v>0</v>
          </cell>
          <cell r="T85">
            <v>0</v>
          </cell>
        </row>
        <row r="86">
          <cell r="L86">
            <v>0</v>
          </cell>
          <cell r="M86">
            <v>0</v>
          </cell>
          <cell r="N86">
            <v>0</v>
          </cell>
          <cell r="O86">
            <v>0</v>
          </cell>
          <cell r="P86">
            <v>0</v>
          </cell>
          <cell r="Q86">
            <v>0</v>
          </cell>
          <cell r="R86">
            <v>0</v>
          </cell>
          <cell r="S86">
            <v>0</v>
          </cell>
          <cell r="T86">
            <v>0</v>
          </cell>
        </row>
        <row r="87">
          <cell r="L87">
            <v>0</v>
          </cell>
          <cell r="M87">
            <v>0</v>
          </cell>
          <cell r="N87">
            <v>0</v>
          </cell>
          <cell r="O87">
            <v>0</v>
          </cell>
          <cell r="P87">
            <v>0</v>
          </cell>
          <cell r="Q87">
            <v>0</v>
          </cell>
          <cell r="R87">
            <v>0</v>
          </cell>
          <cell r="S87">
            <v>0</v>
          </cell>
          <cell r="T87">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995"/>
    </sheetNames>
    <definedNames>
      <definedName name="Macro1"/>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le"/>
      <sheetName val="***w "/>
      <sheetName val="FUEL"/>
      <sheetName val="Capital"/>
      <sheetName val="Model Changes"/>
    </sheetNames>
    <sheetDataSet>
      <sheetData sheetId="0" refreshError="1">
        <row r="1">
          <cell r="A1">
            <v>1</v>
          </cell>
          <cell r="B1" t="str">
            <v>PROJECT MAPLE VERMONT YANKEE</v>
          </cell>
          <cell r="I1" t="str">
            <v/>
          </cell>
          <cell r="K1" t="str">
            <v>WORK IN PROGRESS: NOT FOR DISTRIBUTION</v>
          </cell>
        </row>
        <row r="2">
          <cell r="A2">
            <v>2</v>
          </cell>
          <cell r="F2">
            <v>36389.708374884256</v>
          </cell>
          <cell r="H2" t="str">
            <v>[Units]</v>
          </cell>
          <cell r="I2" t="str">
            <v>[Input / Calc]</v>
          </cell>
          <cell r="K2">
            <v>2000</v>
          </cell>
          <cell r="L2">
            <v>2001</v>
          </cell>
          <cell r="M2">
            <v>2002</v>
          </cell>
          <cell r="N2">
            <v>2003</v>
          </cell>
          <cell r="O2">
            <v>2004</v>
          </cell>
          <cell r="P2">
            <v>2005</v>
          </cell>
          <cell r="Q2">
            <v>2006</v>
          </cell>
          <cell r="R2">
            <v>2007</v>
          </cell>
          <cell r="S2">
            <v>2008</v>
          </cell>
          <cell r="T2">
            <v>2009</v>
          </cell>
          <cell r="U2">
            <v>2010</v>
          </cell>
          <cell r="V2">
            <v>2011</v>
          </cell>
          <cell r="W2">
            <v>2012</v>
          </cell>
          <cell r="X2">
            <v>2013</v>
          </cell>
          <cell r="Y2">
            <v>2014</v>
          </cell>
          <cell r="Z2">
            <v>2015</v>
          </cell>
          <cell r="AA2">
            <v>2016</v>
          </cell>
          <cell r="AB2">
            <v>2017</v>
          </cell>
          <cell r="AC2">
            <v>2018</v>
          </cell>
          <cell r="AD2">
            <v>2019</v>
          </cell>
          <cell r="AE2">
            <v>2020</v>
          </cell>
          <cell r="AF2">
            <v>2021</v>
          </cell>
          <cell r="AG2">
            <v>2022</v>
          </cell>
          <cell r="AH2">
            <v>2023</v>
          </cell>
          <cell r="AI2">
            <v>2024</v>
          </cell>
          <cell r="AJ2">
            <v>2025</v>
          </cell>
          <cell r="AK2">
            <v>2026</v>
          </cell>
          <cell r="AL2">
            <v>2027</v>
          </cell>
          <cell r="AM2">
            <v>2028</v>
          </cell>
          <cell r="AN2">
            <v>2029</v>
          </cell>
          <cell r="AO2">
            <v>2030</v>
          </cell>
          <cell r="AP2" t="str">
            <v xml:space="preserve"> </v>
          </cell>
        </row>
        <row r="3">
          <cell r="A3">
            <v>3</v>
          </cell>
        </row>
        <row r="4">
          <cell r="A4">
            <v>4</v>
          </cell>
        </row>
        <row r="5">
          <cell r="A5">
            <v>5</v>
          </cell>
          <cell r="B5" t="str">
            <v>1. FINANCIAL STATEMENTS</v>
          </cell>
        </row>
        <row r="6">
          <cell r="A6">
            <v>6</v>
          </cell>
        </row>
        <row r="7">
          <cell r="A7">
            <v>7</v>
          </cell>
          <cell r="C7" t="str">
            <v>INCOME STATEMENT</v>
          </cell>
        </row>
        <row r="8">
          <cell r="A8">
            <v>8</v>
          </cell>
        </row>
        <row r="9">
          <cell r="A9">
            <v>9</v>
          </cell>
          <cell r="D9" t="str">
            <v>Operating Revenues:</v>
          </cell>
        </row>
        <row r="10">
          <cell r="A10">
            <v>10</v>
          </cell>
          <cell r="E10" t="str">
            <v>Capacity Revenue</v>
          </cell>
          <cell r="H10" t="str">
            <v>[USD 000s]</v>
          </cell>
          <cell r="I10" t="str">
            <v>[Feed]</v>
          </cell>
          <cell r="K10">
            <v>0</v>
          </cell>
          <cell r="L10">
            <v>0</v>
          </cell>
          <cell r="M10">
            <v>0</v>
          </cell>
          <cell r="N10">
            <v>0</v>
          </cell>
          <cell r="O10">
            <v>0</v>
          </cell>
          <cell r="P10">
            <v>0</v>
          </cell>
          <cell r="Q10">
            <v>0</v>
          </cell>
          <cell r="R10">
            <v>0</v>
          </cell>
          <cell r="S10">
            <v>0</v>
          </cell>
          <cell r="T10">
            <v>0</v>
          </cell>
          <cell r="U10">
            <v>0</v>
          </cell>
          <cell r="V10">
            <v>0</v>
          </cell>
          <cell r="W10">
            <v>0</v>
          </cell>
        </row>
        <row r="11">
          <cell r="A11">
            <v>11</v>
          </cell>
          <cell r="E11" t="str">
            <v>Energy Revenue</v>
          </cell>
          <cell r="H11" t="str">
            <v>[USD 000s]</v>
          </cell>
          <cell r="I11" t="str">
            <v>[Feed]</v>
          </cell>
          <cell r="K11">
            <v>88232.209920000008</v>
          </cell>
          <cell r="L11">
            <v>162435.89184000003</v>
          </cell>
          <cell r="M11">
            <v>161932.97760000001</v>
          </cell>
          <cell r="N11">
            <v>175025.8512</v>
          </cell>
          <cell r="O11">
            <v>156205.86719999998</v>
          </cell>
          <cell r="P11">
            <v>160506.98495999997</v>
          </cell>
          <cell r="Q11">
            <v>170756.92799999996</v>
          </cell>
          <cell r="R11">
            <v>152395.96799999996</v>
          </cell>
          <cell r="S11">
            <v>152395.96799999996</v>
          </cell>
          <cell r="T11">
            <v>0</v>
          </cell>
          <cell r="U11">
            <v>0</v>
          </cell>
          <cell r="V11">
            <v>0</v>
          </cell>
          <cell r="W11">
            <v>0</v>
          </cell>
        </row>
        <row r="12">
          <cell r="A12">
            <v>12</v>
          </cell>
          <cell r="E12" t="str">
            <v>At Market</v>
          </cell>
          <cell r="H12" t="str">
            <v>[USD 000s]</v>
          </cell>
          <cell r="I12" t="str">
            <v>[Feed]</v>
          </cell>
          <cell r="K12">
            <v>0</v>
          </cell>
          <cell r="L12">
            <v>0</v>
          </cell>
          <cell r="M12">
            <v>0</v>
          </cell>
          <cell r="N12">
            <v>0</v>
          </cell>
          <cell r="O12">
            <v>0</v>
          </cell>
          <cell r="P12">
            <v>0</v>
          </cell>
          <cell r="Q12">
            <v>0</v>
          </cell>
          <cell r="R12">
            <v>0</v>
          </cell>
          <cell r="S12">
            <v>0</v>
          </cell>
          <cell r="T12">
            <v>175419.76170240014</v>
          </cell>
          <cell r="U12">
            <v>160320.5583360001</v>
          </cell>
          <cell r="V12">
            <v>170340.59323200013</v>
          </cell>
          <cell r="W12">
            <v>49620.091968000052</v>
          </cell>
        </row>
        <row r="13">
          <cell r="A13">
            <v>13</v>
          </cell>
          <cell r="E13" t="str">
            <v>Inter Co.</v>
          </cell>
          <cell r="H13" t="str">
            <v>[USD 000s]</v>
          </cell>
          <cell r="I13" t="str">
            <v>[Feed]</v>
          </cell>
          <cell r="K13">
            <v>0</v>
          </cell>
          <cell r="L13">
            <v>0</v>
          </cell>
          <cell r="M13">
            <v>0</v>
          </cell>
          <cell r="N13">
            <v>0</v>
          </cell>
          <cell r="O13">
            <v>0</v>
          </cell>
          <cell r="P13">
            <v>0</v>
          </cell>
          <cell r="Q13">
            <v>0</v>
          </cell>
          <cell r="R13">
            <v>0</v>
          </cell>
          <cell r="S13">
            <v>0</v>
          </cell>
          <cell r="T13">
            <v>0</v>
          </cell>
          <cell r="U13">
            <v>0</v>
          </cell>
          <cell r="V13">
            <v>0</v>
          </cell>
          <cell r="W13">
            <v>0</v>
          </cell>
        </row>
        <row r="14">
          <cell r="A14">
            <v>14</v>
          </cell>
          <cell r="E14" t="str">
            <v>Decommissioning Revenue</v>
          </cell>
          <cell r="H14" t="str">
            <v>[USD 000s]</v>
          </cell>
          <cell r="I14" t="str">
            <v>[Feed]</v>
          </cell>
          <cell r="K14">
            <v>0</v>
          </cell>
          <cell r="L14">
            <v>0</v>
          </cell>
          <cell r="M14">
            <v>0</v>
          </cell>
          <cell r="N14">
            <v>0</v>
          </cell>
          <cell r="O14">
            <v>0</v>
          </cell>
          <cell r="P14">
            <v>0</v>
          </cell>
          <cell r="Q14">
            <v>0</v>
          </cell>
          <cell r="R14">
            <v>0</v>
          </cell>
          <cell r="S14">
            <v>0</v>
          </cell>
          <cell r="T14">
            <v>0</v>
          </cell>
          <cell r="U14">
            <v>0</v>
          </cell>
          <cell r="V14">
            <v>0</v>
          </cell>
          <cell r="W14">
            <v>0</v>
          </cell>
        </row>
        <row r="15">
          <cell r="A15">
            <v>15</v>
          </cell>
          <cell r="D15" t="str">
            <v>Total</v>
          </cell>
          <cell r="H15" t="str">
            <v>[USD 000s]</v>
          </cell>
          <cell r="I15" t="str">
            <v>[Calc]</v>
          </cell>
          <cell r="K15">
            <v>88232.209920000008</v>
          </cell>
          <cell r="L15">
            <v>162435.89184000003</v>
          </cell>
          <cell r="M15">
            <v>161932.97760000001</v>
          </cell>
          <cell r="N15">
            <v>175025.8512</v>
          </cell>
          <cell r="O15">
            <v>156205.86719999998</v>
          </cell>
          <cell r="P15">
            <v>160506.98495999997</v>
          </cell>
          <cell r="Q15">
            <v>170756.92799999996</v>
          </cell>
          <cell r="R15">
            <v>152395.96799999996</v>
          </cell>
          <cell r="S15">
            <v>152395.96799999996</v>
          </cell>
          <cell r="T15">
            <v>175419.76170240014</v>
          </cell>
          <cell r="U15">
            <v>160320.5583360001</v>
          </cell>
          <cell r="V15">
            <v>170340.59323200013</v>
          </cell>
          <cell r="W15">
            <v>49620.091968000052</v>
          </cell>
        </row>
        <row r="16">
          <cell r="A16">
            <v>16</v>
          </cell>
        </row>
        <row r="17">
          <cell r="A17">
            <v>17</v>
          </cell>
          <cell r="D17" t="str">
            <v>Operating Expenses:</v>
          </cell>
          <cell r="K17" t="str">
            <v xml:space="preserve"> </v>
          </cell>
        </row>
        <row r="18">
          <cell r="A18">
            <v>18</v>
          </cell>
          <cell r="D18" t="str">
            <v>Operation and maintenance:</v>
          </cell>
        </row>
        <row r="19">
          <cell r="A19">
            <v>19</v>
          </cell>
          <cell r="D19" t="str">
            <v xml:space="preserve"> Fuel, fuel-related expenses, and </v>
          </cell>
        </row>
        <row r="20">
          <cell r="A20">
            <v>20</v>
          </cell>
          <cell r="D20" t="str">
            <v xml:space="preserve"> gas purchased for resale</v>
          </cell>
          <cell r="H20" t="str">
            <v>[USD 000s]</v>
          </cell>
          <cell r="I20" t="str">
            <v>[Feed]</v>
          </cell>
          <cell r="K20">
            <v>2044.4048640000001</v>
          </cell>
          <cell r="L20">
            <v>3588.6999360000004</v>
          </cell>
          <cell r="M20">
            <v>3577.5890399999998</v>
          </cell>
          <cell r="N20">
            <v>4055.4770399999998</v>
          </cell>
          <cell r="O20">
            <v>3619.4042400000003</v>
          </cell>
          <cell r="P20">
            <v>3630.5151360000004</v>
          </cell>
          <cell r="Q20">
            <v>4055.4770399999998</v>
          </cell>
          <cell r="R20">
            <v>3619.4042400000003</v>
          </cell>
          <cell r="S20">
            <v>3619.4042400000003</v>
          </cell>
          <cell r="T20">
            <v>4066.5879360000008</v>
          </cell>
          <cell r="U20">
            <v>3619.4042400000003</v>
          </cell>
          <cell r="V20">
            <v>3619.4042400000003</v>
          </cell>
          <cell r="W20">
            <v>999.98064000000022</v>
          </cell>
        </row>
        <row r="21">
          <cell r="A21">
            <v>21</v>
          </cell>
          <cell r="D21" t="str">
            <v xml:space="preserve"> Purchased power</v>
          </cell>
          <cell r="H21" t="str">
            <v>[USD 000s]</v>
          </cell>
          <cell r="I21" t="str">
            <v>[Feed]</v>
          </cell>
          <cell r="K21">
            <v>0</v>
          </cell>
          <cell r="L21">
            <v>0</v>
          </cell>
          <cell r="M21">
            <v>0</v>
          </cell>
          <cell r="N21">
            <v>0</v>
          </cell>
          <cell r="O21">
            <v>0</v>
          </cell>
          <cell r="P21">
            <v>0</v>
          </cell>
          <cell r="Q21">
            <v>0</v>
          </cell>
          <cell r="R21">
            <v>0</v>
          </cell>
          <cell r="S21">
            <v>0</v>
          </cell>
          <cell r="T21">
            <v>0</v>
          </cell>
          <cell r="U21">
            <v>0</v>
          </cell>
          <cell r="V21">
            <v>0</v>
          </cell>
          <cell r="W21">
            <v>0</v>
          </cell>
        </row>
        <row r="22">
          <cell r="A22">
            <v>22</v>
          </cell>
          <cell r="D22" t="str">
            <v xml:space="preserve"> Nuclear refueling cash outage expenses</v>
          </cell>
          <cell r="H22" t="str">
            <v>[USD 000s]</v>
          </cell>
          <cell r="I22" t="str">
            <v>[Feed]</v>
          </cell>
          <cell r="K22">
            <v>0</v>
          </cell>
          <cell r="L22">
            <v>22000.370562130174</v>
          </cell>
          <cell r="M22">
            <v>21000.444114649057</v>
          </cell>
          <cell r="N22">
            <v>0</v>
          </cell>
          <cell r="O22">
            <v>21847.787972587823</v>
          </cell>
          <cell r="P22">
            <v>22284.743732039584</v>
          </cell>
          <cell r="Q22">
            <v>0</v>
          </cell>
          <cell r="R22">
            <v>23185.047378813983</v>
          </cell>
          <cell r="S22">
            <v>23648.748326390269</v>
          </cell>
          <cell r="T22">
            <v>0</v>
          </cell>
          <cell r="U22">
            <v>24604.157758776433</v>
          </cell>
          <cell r="V22">
            <v>18852.179692258513</v>
          </cell>
          <cell r="W22">
            <v>0</v>
          </cell>
        </row>
        <row r="23">
          <cell r="A23">
            <v>23</v>
          </cell>
          <cell r="D23" t="str">
            <v>Inter-company operating expenses</v>
          </cell>
          <cell r="H23" t="str">
            <v>[USD 000s]</v>
          </cell>
          <cell r="I23" t="str">
            <v>[Feed]</v>
          </cell>
          <cell r="K23">
            <v>0</v>
          </cell>
          <cell r="L23">
            <v>0</v>
          </cell>
          <cell r="M23">
            <v>0</v>
          </cell>
          <cell r="N23">
            <v>0</v>
          </cell>
          <cell r="O23">
            <v>0</v>
          </cell>
          <cell r="P23">
            <v>0</v>
          </cell>
          <cell r="Q23">
            <v>0</v>
          </cell>
          <cell r="R23">
            <v>0</v>
          </cell>
          <cell r="S23">
            <v>0</v>
          </cell>
          <cell r="T23">
            <v>0</v>
          </cell>
          <cell r="U23">
            <v>0</v>
          </cell>
          <cell r="V23">
            <v>0</v>
          </cell>
          <cell r="W23">
            <v>0</v>
          </cell>
        </row>
        <row r="24">
          <cell r="A24">
            <v>24</v>
          </cell>
          <cell r="D24" t="str">
            <v xml:space="preserve"> Operation and maintenance</v>
          </cell>
          <cell r="H24" t="str">
            <v>[USD 000s]</v>
          </cell>
          <cell r="I24" t="str">
            <v>[Feed]</v>
          </cell>
          <cell r="K24">
            <v>37900</v>
          </cell>
          <cell r="L24">
            <v>73200</v>
          </cell>
          <cell r="M24">
            <v>74663.999999999985</v>
          </cell>
          <cell r="N24">
            <v>76157.279999999999</v>
          </cell>
          <cell r="O24">
            <v>77680.425600000002</v>
          </cell>
          <cell r="P24">
            <v>79234.034112000008</v>
          </cell>
          <cell r="Q24">
            <v>80818.714794240004</v>
          </cell>
          <cell r="R24">
            <v>82435.089090124806</v>
          </cell>
          <cell r="S24">
            <v>84083.790871927296</v>
          </cell>
          <cell r="T24">
            <v>85765.466689365858</v>
          </cell>
          <cell r="U24">
            <v>87480.776023153157</v>
          </cell>
          <cell r="V24">
            <v>89230.391543616221</v>
          </cell>
          <cell r="W24">
            <v>22442.054640284845</v>
          </cell>
        </row>
        <row r="25">
          <cell r="A25">
            <v>25</v>
          </cell>
          <cell r="D25" t="str">
            <v>Insurance/NRC/Sec</v>
          </cell>
          <cell r="H25" t="str">
            <v>[USD 000s]</v>
          </cell>
          <cell r="I25" t="str">
            <v>[Feed]</v>
          </cell>
          <cell r="K25">
            <v>1512.3287671232877</v>
          </cell>
          <cell r="L25">
            <v>3059.9999999999991</v>
          </cell>
          <cell r="M25">
            <v>3121.1999999999994</v>
          </cell>
          <cell r="N25">
            <v>3183.6239999999993</v>
          </cell>
          <cell r="O25">
            <v>3247.2964799999995</v>
          </cell>
          <cell r="P25">
            <v>3312.2424095999995</v>
          </cell>
          <cell r="Q25">
            <v>3378.4872577919996</v>
          </cell>
          <cell r="R25">
            <v>3446.0570029478395</v>
          </cell>
          <cell r="S25">
            <v>3514.978143006796</v>
          </cell>
          <cell r="T25">
            <v>3585.2777058669321</v>
          </cell>
          <cell r="U25">
            <v>3656.9832599842712</v>
          </cell>
          <cell r="V25">
            <v>3730.1229251839568</v>
          </cell>
          <cell r="W25">
            <v>938.151464470924</v>
          </cell>
        </row>
        <row r="26">
          <cell r="A26">
            <v>26</v>
          </cell>
          <cell r="D26" t="str">
            <v>Adminstrative &amp; General</v>
          </cell>
          <cell r="H26" t="str">
            <v>[USD 000s]</v>
          </cell>
          <cell r="I26" t="str">
            <v>[Feed]</v>
          </cell>
          <cell r="K26">
            <v>5020.5479452054797</v>
          </cell>
          <cell r="L26">
            <v>5100</v>
          </cell>
          <cell r="M26">
            <v>5202</v>
          </cell>
          <cell r="N26">
            <v>5306.04</v>
          </cell>
          <cell r="O26">
            <v>5412.1607999999997</v>
          </cell>
          <cell r="P26">
            <v>5520.4040159999995</v>
          </cell>
          <cell r="Q26">
            <v>5630.8120963199999</v>
          </cell>
          <cell r="R26">
            <v>5743.4283382464</v>
          </cell>
          <cell r="S26">
            <v>5858.2969050113279</v>
          </cell>
          <cell r="T26">
            <v>5975.4628431115543</v>
          </cell>
          <cell r="U26">
            <v>6094.9720999737865</v>
          </cell>
          <cell r="V26">
            <v>6216.8715419732616</v>
          </cell>
          <cell r="W26">
            <v>1563.5857741182067</v>
          </cell>
        </row>
        <row r="27">
          <cell r="A27">
            <v>27</v>
          </cell>
          <cell r="D27" t="str">
            <v>Benefits/Payroll Tax</v>
          </cell>
          <cell r="H27" t="str">
            <v>[USD 000s]</v>
          </cell>
          <cell r="I27" t="str">
            <v>[Feed]</v>
          </cell>
          <cell r="K27">
            <v>3765.4717808219179</v>
          </cell>
          <cell r="L27">
            <v>7618.9410000000007</v>
          </cell>
          <cell r="M27">
            <v>7771.3198200000006</v>
          </cell>
          <cell r="N27">
            <v>7926.7462164000008</v>
          </cell>
          <cell r="O27">
            <v>8085.2811407280005</v>
          </cell>
          <cell r="P27">
            <v>8246.9867635425599</v>
          </cell>
          <cell r="Q27">
            <v>8411.9264988134109</v>
          </cell>
          <cell r="R27">
            <v>8580.1650287896791</v>
          </cell>
          <cell r="S27">
            <v>8751.7683293654736</v>
          </cell>
          <cell r="T27">
            <v>8926.8036959527835</v>
          </cell>
          <cell r="U27">
            <v>9105.33976987184</v>
          </cell>
          <cell r="V27">
            <v>9287.4465652692761</v>
          </cell>
          <cell r="W27">
            <v>2335.8564238129306</v>
          </cell>
        </row>
        <row r="28">
          <cell r="A28">
            <v>28</v>
          </cell>
          <cell r="D28" t="str">
            <v>Depreciation &amp; amortization</v>
          </cell>
          <cell r="H28" t="str">
            <v>[USD 000s]</v>
          </cell>
          <cell r="I28" t="str">
            <v>[Feed]</v>
          </cell>
          <cell r="K28">
            <v>5043.57851351302</v>
          </cell>
          <cell r="L28">
            <v>11272.607019723206</v>
          </cell>
          <cell r="M28">
            <v>12465.460131226158</v>
          </cell>
          <cell r="N28">
            <v>15774.457096567256</v>
          </cell>
          <cell r="O28">
            <v>16130.123513480165</v>
          </cell>
          <cell r="P28">
            <v>17379.406227450978</v>
          </cell>
          <cell r="Q28">
            <v>19116.321945098036</v>
          </cell>
          <cell r="R28">
            <v>18383.64980370949</v>
          </cell>
          <cell r="S28">
            <v>18891.86831165729</v>
          </cell>
          <cell r="T28">
            <v>21042.450310590961</v>
          </cell>
          <cell r="U28">
            <v>22644.608564516675</v>
          </cell>
          <cell r="V28">
            <v>28698.672176346576</v>
          </cell>
          <cell r="W28">
            <v>46679.408794751856</v>
          </cell>
        </row>
        <row r="29">
          <cell r="A29">
            <v>29</v>
          </cell>
          <cell r="D29" t="str">
            <v>Decommissioning</v>
          </cell>
          <cell r="H29" t="str">
            <v>[USD 000s]</v>
          </cell>
          <cell r="I29" t="str">
            <v>[Feed]</v>
          </cell>
          <cell r="K29">
            <v>0</v>
          </cell>
          <cell r="L29">
            <v>0</v>
          </cell>
          <cell r="M29">
            <v>0</v>
          </cell>
          <cell r="N29">
            <v>0</v>
          </cell>
          <cell r="O29">
            <v>0</v>
          </cell>
          <cell r="P29">
            <v>0</v>
          </cell>
          <cell r="Q29">
            <v>0</v>
          </cell>
          <cell r="R29">
            <v>0</v>
          </cell>
          <cell r="S29">
            <v>0</v>
          </cell>
          <cell r="T29">
            <v>0</v>
          </cell>
          <cell r="U29">
            <v>0</v>
          </cell>
          <cell r="V29">
            <v>0</v>
          </cell>
          <cell r="W29">
            <v>0</v>
          </cell>
        </row>
        <row r="30">
          <cell r="A30">
            <v>30</v>
          </cell>
          <cell r="D30" t="str">
            <v>Taxes other than income taxes</v>
          </cell>
          <cell r="H30" t="str">
            <v>[USD 000s]</v>
          </cell>
          <cell r="I30" t="str">
            <v>[Feed]</v>
          </cell>
          <cell r="K30">
            <v>1512.3287671232877</v>
          </cell>
          <cell r="L30">
            <v>3000</v>
          </cell>
          <cell r="M30">
            <v>3000.0000000000005</v>
          </cell>
          <cell r="N30">
            <v>3000</v>
          </cell>
          <cell r="O30">
            <v>3000</v>
          </cell>
          <cell r="P30">
            <v>3000</v>
          </cell>
          <cell r="Q30">
            <v>3000</v>
          </cell>
          <cell r="R30">
            <v>3000</v>
          </cell>
          <cell r="S30">
            <v>3000</v>
          </cell>
          <cell r="T30">
            <v>3000.0000000000005</v>
          </cell>
          <cell r="U30">
            <v>2500</v>
          </cell>
          <cell r="V30">
            <v>2000.0000000000002</v>
          </cell>
          <cell r="W30">
            <v>369.86301369863014</v>
          </cell>
        </row>
        <row r="31">
          <cell r="A31">
            <v>31</v>
          </cell>
          <cell r="D31" t="str">
            <v>Total</v>
          </cell>
          <cell r="H31" t="str">
            <v>[USD 000s]</v>
          </cell>
          <cell r="I31" t="str">
            <v>[Calc]</v>
          </cell>
          <cell r="K31">
            <v>56798.660637786998</v>
          </cell>
          <cell r="L31">
            <v>128840.61851785338</v>
          </cell>
          <cell r="M31">
            <v>130802.0131058752</v>
          </cell>
          <cell r="N31">
            <v>115403.62435296725</v>
          </cell>
          <cell r="O31">
            <v>139022.47974679599</v>
          </cell>
          <cell r="P31">
            <v>142608.33239663314</v>
          </cell>
          <cell r="Q31">
            <v>124411.73963226346</v>
          </cell>
          <cell r="R31">
            <v>148392.84088263221</v>
          </cell>
          <cell r="S31">
            <v>151368.85512735846</v>
          </cell>
          <cell r="T31">
            <v>132362.04918088808</v>
          </cell>
          <cell r="U31">
            <v>159706.24171627618</v>
          </cell>
          <cell r="V31">
            <v>161635.08868464781</v>
          </cell>
          <cell r="W31">
            <v>75328.900751137393</v>
          </cell>
        </row>
        <row r="32">
          <cell r="A32">
            <v>32</v>
          </cell>
        </row>
        <row r="33">
          <cell r="A33">
            <v>33</v>
          </cell>
        </row>
        <row r="34">
          <cell r="A34">
            <v>34</v>
          </cell>
          <cell r="D34" t="str">
            <v>Operating Income</v>
          </cell>
          <cell r="H34" t="str">
            <v>[USD 000s]</v>
          </cell>
          <cell r="I34" t="str">
            <v>[Calc]</v>
          </cell>
          <cell r="K34">
            <v>31433.549282213011</v>
          </cell>
          <cell r="L34">
            <v>33595.273322146648</v>
          </cell>
          <cell r="M34">
            <v>31130.964494124812</v>
          </cell>
          <cell r="N34">
            <v>59622.226847032754</v>
          </cell>
          <cell r="O34">
            <v>17183.387453203992</v>
          </cell>
          <cell r="P34">
            <v>17898.652563366835</v>
          </cell>
          <cell r="Q34">
            <v>46345.188367736497</v>
          </cell>
          <cell r="R34">
            <v>4003.1271173677524</v>
          </cell>
          <cell r="S34">
            <v>1027.1128726415045</v>
          </cell>
          <cell r="T34">
            <v>43057.712521512061</v>
          </cell>
          <cell r="U34">
            <v>614.31661972391885</v>
          </cell>
          <cell r="V34">
            <v>8705.5045473523205</v>
          </cell>
          <cell r="W34">
            <v>-25708.808783137341</v>
          </cell>
        </row>
        <row r="35">
          <cell r="A35">
            <v>35</v>
          </cell>
        </row>
        <row r="36">
          <cell r="A36">
            <v>36</v>
          </cell>
          <cell r="D36" t="str">
            <v>Other Income (Deductions):</v>
          </cell>
        </row>
        <row r="37">
          <cell r="A37">
            <v>37</v>
          </cell>
          <cell r="E37" t="str">
            <v>Extraordinary Income / Expenses</v>
          </cell>
          <cell r="H37" t="str">
            <v>[USD 000s]</v>
          </cell>
          <cell r="I37" t="str">
            <v>[Feed]</v>
          </cell>
          <cell r="K37">
            <v>-1000.0124999999999</v>
          </cell>
          <cell r="L37">
            <v>-2000.0249999999999</v>
          </cell>
          <cell r="M37">
            <v>-2000.0249999999999</v>
          </cell>
          <cell r="N37">
            <v>-2000.0249999999999</v>
          </cell>
          <cell r="O37">
            <v>-2000.0249999999999</v>
          </cell>
          <cell r="P37">
            <v>-2000.0249999999999</v>
          </cell>
          <cell r="Q37">
            <v>-2000.0249999999999</v>
          </cell>
          <cell r="R37">
            <v>-2000.0249999999999</v>
          </cell>
          <cell r="S37">
            <v>-2000.0249999999999</v>
          </cell>
          <cell r="T37">
            <v>-2000.0249999999999</v>
          </cell>
          <cell r="U37">
            <v>-2000.0249999999999</v>
          </cell>
          <cell r="V37">
            <v>-2000.0249999999999</v>
          </cell>
          <cell r="W37">
            <v>-500.00624999999997</v>
          </cell>
        </row>
        <row r="38">
          <cell r="A38">
            <v>38</v>
          </cell>
        </row>
        <row r="39">
          <cell r="A39">
            <v>39</v>
          </cell>
          <cell r="D39" t="str">
            <v>Earnings before Interest and Tax (EBIT)</v>
          </cell>
          <cell r="H39" t="str">
            <v>[USD 000s]</v>
          </cell>
          <cell r="I39" t="str">
            <v>[Calc]</v>
          </cell>
          <cell r="K39">
            <v>30433.53678221301</v>
          </cell>
          <cell r="L39">
            <v>31595.248322146646</v>
          </cell>
          <cell r="M39">
            <v>29130.93949412481</v>
          </cell>
          <cell r="N39">
            <v>57622.201847032753</v>
          </cell>
          <cell r="O39">
            <v>15183.362453203992</v>
          </cell>
          <cell r="P39">
            <v>15898.627563366836</v>
          </cell>
          <cell r="Q39">
            <v>44345.163367736495</v>
          </cell>
          <cell r="R39">
            <v>2003.1021173677525</v>
          </cell>
          <cell r="S39">
            <v>-972.91212735849535</v>
          </cell>
          <cell r="T39">
            <v>41057.68752151206</v>
          </cell>
          <cell r="U39">
            <v>-1385.708380276081</v>
          </cell>
          <cell r="V39">
            <v>6705.4795473523209</v>
          </cell>
          <cell r="W39">
            <v>-26208.81503313734</v>
          </cell>
        </row>
        <row r="40">
          <cell r="A40">
            <v>40</v>
          </cell>
        </row>
        <row r="41">
          <cell r="A41">
            <v>41</v>
          </cell>
          <cell r="D41" t="str">
            <v>Interest Charges:</v>
          </cell>
        </row>
        <row r="42">
          <cell r="A42">
            <v>42</v>
          </cell>
          <cell r="D42" t="str">
            <v>Interest on long-term debt</v>
          </cell>
          <cell r="H42" t="str">
            <v>[USD 000s]</v>
          </cell>
          <cell r="I42" t="str">
            <v>[Feed]</v>
          </cell>
          <cell r="K42">
            <v>0</v>
          </cell>
          <cell r="L42">
            <v>0</v>
          </cell>
          <cell r="M42">
            <v>0</v>
          </cell>
          <cell r="N42">
            <v>0</v>
          </cell>
          <cell r="O42">
            <v>0</v>
          </cell>
          <cell r="P42">
            <v>0</v>
          </cell>
          <cell r="Q42">
            <v>0</v>
          </cell>
          <cell r="R42">
            <v>0</v>
          </cell>
          <cell r="S42">
            <v>0</v>
          </cell>
          <cell r="T42">
            <v>0</v>
          </cell>
          <cell r="U42">
            <v>0</v>
          </cell>
          <cell r="V42">
            <v>0</v>
          </cell>
          <cell r="W42">
            <v>0</v>
          </cell>
        </row>
        <row r="43">
          <cell r="A43">
            <v>43</v>
          </cell>
          <cell r="D43" t="str">
            <v>Interest on long-term debt - Fuel Financing</v>
          </cell>
          <cell r="H43" t="str">
            <v>[USD 000s]</v>
          </cell>
          <cell r="I43" t="str">
            <v>[Feed]</v>
          </cell>
          <cell r="K43">
            <v>0</v>
          </cell>
          <cell r="L43">
            <v>0</v>
          </cell>
          <cell r="M43">
            <v>0</v>
          </cell>
          <cell r="N43">
            <v>0</v>
          </cell>
          <cell r="O43">
            <v>0</v>
          </cell>
          <cell r="P43">
            <v>0</v>
          </cell>
          <cell r="Q43">
            <v>0</v>
          </cell>
          <cell r="R43">
            <v>0</v>
          </cell>
          <cell r="S43">
            <v>0</v>
          </cell>
          <cell r="T43">
            <v>0</v>
          </cell>
          <cell r="U43">
            <v>0</v>
          </cell>
          <cell r="V43">
            <v>0</v>
          </cell>
          <cell r="W43">
            <v>0</v>
          </cell>
        </row>
        <row r="44">
          <cell r="A44">
            <v>44</v>
          </cell>
          <cell r="D44" t="str">
            <v>Other interest - net</v>
          </cell>
          <cell r="H44" t="str">
            <v>[USD 000s]</v>
          </cell>
          <cell r="I44" t="str">
            <v>[Feed]</v>
          </cell>
          <cell r="K44">
            <v>90</v>
          </cell>
          <cell r="L44">
            <v>180</v>
          </cell>
          <cell r="M44">
            <v>180</v>
          </cell>
          <cell r="N44">
            <v>180</v>
          </cell>
          <cell r="O44">
            <v>180</v>
          </cell>
          <cell r="P44">
            <v>180</v>
          </cell>
          <cell r="Q44">
            <v>180</v>
          </cell>
          <cell r="R44">
            <v>180</v>
          </cell>
          <cell r="S44">
            <v>180</v>
          </cell>
          <cell r="T44">
            <v>180</v>
          </cell>
          <cell r="U44">
            <v>180</v>
          </cell>
          <cell r="V44">
            <v>180</v>
          </cell>
          <cell r="W44">
            <v>45</v>
          </cell>
        </row>
        <row r="45">
          <cell r="A45">
            <v>45</v>
          </cell>
          <cell r="D45" t="str">
            <v>Total</v>
          </cell>
          <cell r="H45" t="str">
            <v>[USD 000s]</v>
          </cell>
          <cell r="I45" t="str">
            <v>[Calc]</v>
          </cell>
          <cell r="K45">
            <v>90</v>
          </cell>
          <cell r="L45">
            <v>180</v>
          </cell>
          <cell r="M45">
            <v>180</v>
          </cell>
          <cell r="N45">
            <v>180</v>
          </cell>
          <cell r="O45">
            <v>180</v>
          </cell>
          <cell r="P45">
            <v>180</v>
          </cell>
          <cell r="Q45">
            <v>180</v>
          </cell>
          <cell r="R45">
            <v>180</v>
          </cell>
          <cell r="S45">
            <v>180</v>
          </cell>
          <cell r="T45">
            <v>180</v>
          </cell>
          <cell r="U45">
            <v>180</v>
          </cell>
          <cell r="V45">
            <v>180</v>
          </cell>
          <cell r="W45">
            <v>45</v>
          </cell>
        </row>
        <row r="46">
          <cell r="A46">
            <v>46</v>
          </cell>
        </row>
        <row r="47">
          <cell r="A47">
            <v>47</v>
          </cell>
          <cell r="D47" t="str">
            <v>Income Before Income Taxes</v>
          </cell>
          <cell r="H47" t="str">
            <v>[USD 000s]</v>
          </cell>
          <cell r="I47" t="str">
            <v>[Calc]</v>
          </cell>
          <cell r="K47">
            <v>30343.53678221301</v>
          </cell>
          <cell r="L47">
            <v>31415.248322146646</v>
          </cell>
          <cell r="M47">
            <v>28950.93949412481</v>
          </cell>
          <cell r="N47">
            <v>57442.201847032753</v>
          </cell>
          <cell r="O47">
            <v>15003.362453203992</v>
          </cell>
          <cell r="P47">
            <v>15718.627563366836</v>
          </cell>
          <cell r="Q47">
            <v>44165.163367736495</v>
          </cell>
          <cell r="R47">
            <v>1823.1021173677525</v>
          </cell>
          <cell r="S47">
            <v>-1152.9121273584954</v>
          </cell>
          <cell r="T47">
            <v>40877.68752151206</v>
          </cell>
          <cell r="U47">
            <v>-1565.708380276081</v>
          </cell>
          <cell r="V47">
            <v>6525.4795473523209</v>
          </cell>
          <cell r="W47">
            <v>-26253.81503313734</v>
          </cell>
        </row>
        <row r="48">
          <cell r="A48">
            <v>48</v>
          </cell>
        </row>
        <row r="49">
          <cell r="A49">
            <v>49</v>
          </cell>
          <cell r="D49" t="str">
            <v>Income Taxes</v>
          </cell>
          <cell r="H49" t="str">
            <v>[USD 000s]</v>
          </cell>
          <cell r="I49" t="str">
            <v>[Calc]</v>
          </cell>
          <cell r="K49">
            <v>12544.018105766858</v>
          </cell>
          <cell r="L49">
            <v>12987.063656375423</v>
          </cell>
          <cell r="M49">
            <v>11968.318386871197</v>
          </cell>
          <cell r="N49">
            <v>23746.606243563339</v>
          </cell>
          <cell r="O49">
            <v>6202.39003815453</v>
          </cell>
          <cell r="P49">
            <v>6498.0806346958498</v>
          </cell>
          <cell r="Q49">
            <v>18257.878536222266</v>
          </cell>
          <cell r="R49">
            <v>753.67041531982886</v>
          </cell>
          <cell r="S49">
            <v>-476.61387345000196</v>
          </cell>
          <cell r="T49">
            <v>16898.836021393086</v>
          </cell>
          <cell r="U49">
            <v>-647.26384440613185</v>
          </cell>
          <cell r="V49">
            <v>2697.6332448754492</v>
          </cell>
          <cell r="W49">
            <v>-10853.327134698977</v>
          </cell>
        </row>
        <row r="50">
          <cell r="A50">
            <v>50</v>
          </cell>
        </row>
        <row r="51">
          <cell r="A51">
            <v>51</v>
          </cell>
          <cell r="D51" t="str">
            <v xml:space="preserve">Consolidated Net Income </v>
          </cell>
          <cell r="H51" t="str">
            <v>[USD 000s]</v>
          </cell>
          <cell r="I51" t="str">
            <v>[Calc]</v>
          </cell>
          <cell r="K51">
            <v>17799.518676446154</v>
          </cell>
          <cell r="L51">
            <v>18428.184665771223</v>
          </cell>
          <cell r="M51">
            <v>16982.621107253613</v>
          </cell>
          <cell r="N51">
            <v>33695.59560346941</v>
          </cell>
          <cell r="O51">
            <v>8800.9724150494621</v>
          </cell>
          <cell r="P51">
            <v>9220.5469286709849</v>
          </cell>
          <cell r="Q51">
            <v>25907.284831514229</v>
          </cell>
          <cell r="R51">
            <v>1069.4317020479236</v>
          </cell>
          <cell r="S51">
            <v>-676.29825390849339</v>
          </cell>
          <cell r="T51">
            <v>23978.851500118973</v>
          </cell>
          <cell r="U51">
            <v>-918.44453586994916</v>
          </cell>
          <cell r="V51">
            <v>3827.8463024768716</v>
          </cell>
          <cell r="W51">
            <v>-15400.487898438363</v>
          </cell>
        </row>
        <row r="52">
          <cell r="A52">
            <v>52</v>
          </cell>
        </row>
        <row r="53">
          <cell r="A53">
            <v>53</v>
          </cell>
          <cell r="D53" t="str">
            <v>Preferred Dividends</v>
          </cell>
          <cell r="H53" t="str">
            <v>[USD 000s]</v>
          </cell>
          <cell r="I53" t="str">
            <v>[Feed]</v>
          </cell>
          <cell r="K53">
            <v>0</v>
          </cell>
          <cell r="L53">
            <v>0</v>
          </cell>
          <cell r="M53">
            <v>0</v>
          </cell>
          <cell r="N53">
            <v>0</v>
          </cell>
          <cell r="O53">
            <v>0</v>
          </cell>
          <cell r="P53">
            <v>0</v>
          </cell>
          <cell r="Q53">
            <v>0</v>
          </cell>
          <cell r="R53">
            <v>0</v>
          </cell>
          <cell r="S53">
            <v>0</v>
          </cell>
          <cell r="T53">
            <v>0</v>
          </cell>
          <cell r="U53">
            <v>0</v>
          </cell>
          <cell r="V53">
            <v>0</v>
          </cell>
          <cell r="W53">
            <v>0</v>
          </cell>
        </row>
        <row r="54">
          <cell r="A54">
            <v>54</v>
          </cell>
        </row>
        <row r="55">
          <cell r="A55">
            <v>55</v>
          </cell>
          <cell r="D55" t="str">
            <v>Earnings Applicable to Common Stock</v>
          </cell>
          <cell r="H55" t="str">
            <v>[USD 000s]</v>
          </cell>
          <cell r="I55" t="str">
            <v>[Calc]</v>
          </cell>
          <cell r="K55">
            <v>17799.518676446154</v>
          </cell>
          <cell r="L55">
            <v>18428.184665771223</v>
          </cell>
          <cell r="M55">
            <v>16982.621107253613</v>
          </cell>
          <cell r="N55">
            <v>33695.59560346941</v>
          </cell>
          <cell r="O55">
            <v>8800.9724150494621</v>
          </cell>
          <cell r="P55">
            <v>9220.5469286709849</v>
          </cell>
          <cell r="Q55">
            <v>25907.284831514229</v>
          </cell>
          <cell r="R55">
            <v>1069.4317020479236</v>
          </cell>
          <cell r="S55">
            <v>-676.29825390849339</v>
          </cell>
          <cell r="T55">
            <v>23978.851500118973</v>
          </cell>
          <cell r="U55">
            <v>-918.44453586994916</v>
          </cell>
          <cell r="V55">
            <v>3827.8463024768716</v>
          </cell>
          <cell r="W55">
            <v>-15400.487898438363</v>
          </cell>
        </row>
        <row r="56">
          <cell r="A56">
            <v>56</v>
          </cell>
        </row>
        <row r="57">
          <cell r="A57">
            <v>57</v>
          </cell>
          <cell r="D57" t="str">
            <v>Common Dividends</v>
          </cell>
          <cell r="H57" t="str">
            <v>[USD 000s]</v>
          </cell>
          <cell r="I57" t="str">
            <v>[Feed]</v>
          </cell>
          <cell r="K57">
            <v>7839.1162559951626</v>
          </cell>
          <cell r="L57">
            <v>-20540.572402959617</v>
          </cell>
          <cell r="M57">
            <v>1827.7852684769859</v>
          </cell>
          <cell r="N57">
            <v>-17536.253210182578</v>
          </cell>
          <cell r="O57">
            <v>-17198.957926605941</v>
          </cell>
          <cell r="P57">
            <v>3042.3476858891627</v>
          </cell>
          <cell r="Q57">
            <v>-15553.14662604421</v>
          </cell>
          <cell r="R57">
            <v>-14580.748372155853</v>
          </cell>
          <cell r="S57">
            <v>5502.9517158565177</v>
          </cell>
          <cell r="T57">
            <v>-22760.77609973056</v>
          </cell>
          <cell r="U57">
            <v>-12799.345985014825</v>
          </cell>
          <cell r="V57">
            <v>-30061.362847884124</v>
          </cell>
          <cell r="W57">
            <v>-26766.143889416897</v>
          </cell>
        </row>
        <row r="58">
          <cell r="A58">
            <v>58</v>
          </cell>
        </row>
        <row r="59">
          <cell r="A59">
            <v>59</v>
          </cell>
          <cell r="D59" t="str">
            <v>Comprehensive Net Income</v>
          </cell>
          <cell r="H59" t="str">
            <v>[USD 000s]</v>
          </cell>
          <cell r="I59" t="str">
            <v>[Calc]</v>
          </cell>
          <cell r="K59">
            <v>9960.4024204509915</v>
          </cell>
          <cell r="L59">
            <v>38968.75706873084</v>
          </cell>
          <cell r="M59">
            <v>15154.835838776627</v>
          </cell>
          <cell r="N59">
            <v>51231.848813651988</v>
          </cell>
          <cell r="O59">
            <v>25999.930341655403</v>
          </cell>
          <cell r="P59">
            <v>6178.1992427818222</v>
          </cell>
          <cell r="Q59">
            <v>41460.431457558443</v>
          </cell>
          <cell r="R59">
            <v>15650.180074203776</v>
          </cell>
          <cell r="S59">
            <v>-6179.249969765011</v>
          </cell>
          <cell r="T59">
            <v>46739.627599849533</v>
          </cell>
          <cell r="U59">
            <v>11880.901449144876</v>
          </cell>
          <cell r="V59">
            <v>33889.209150360999</v>
          </cell>
          <cell r="W59">
            <v>11365.655990978534</v>
          </cell>
        </row>
        <row r="60">
          <cell r="A60">
            <v>60</v>
          </cell>
        </row>
        <row r="61">
          <cell r="A61">
            <v>61</v>
          </cell>
          <cell r="D61" t="str">
            <v>Earnings per average common share:</v>
          </cell>
        </row>
        <row r="62">
          <cell r="A62">
            <v>62</v>
          </cell>
          <cell r="D62" t="str">
            <v xml:space="preserve"> Basic </v>
          </cell>
          <cell r="H62" t="str">
            <v>[USD]</v>
          </cell>
          <cell r="I62" t="str">
            <v>[Calc]</v>
          </cell>
          <cell r="J62">
            <v>4.3973265063835129E-2</v>
          </cell>
          <cell r="K62">
            <v>7.1847576800057128E-2</v>
          </cell>
          <cell r="L62">
            <v>7.4205462936986488E-2</v>
          </cell>
          <cell r="M62">
            <v>6.8219736110121373E-2</v>
          </cell>
          <cell r="N62">
            <v>0.13503083915792824</v>
          </cell>
          <cell r="O62">
            <v>3.5184186515749026E-2</v>
          </cell>
          <cell r="P62">
            <v>3.6773338632332238E-2</v>
          </cell>
          <cell r="Q62">
            <v>0.10307664849014972</v>
          </cell>
          <cell r="R62">
            <v>4.2447872590613781E-3</v>
          </cell>
          <cell r="S62">
            <v>-2.6779846911716694E-3</v>
          </cell>
          <cell r="T62">
            <v>9.4725651813695869E-2</v>
          </cell>
          <cell r="U62">
            <v>-3.6196285011032914E-3</v>
          </cell>
          <cell r="V62">
            <v>1.5050115209864243E-2</v>
          </cell>
          <cell r="W62">
            <v>-6.0408283903814086E-2</v>
          </cell>
        </row>
        <row r="63">
          <cell r="A63">
            <v>63</v>
          </cell>
          <cell r="D63" t="str">
            <v xml:space="preserve"> Diluted</v>
          </cell>
          <cell r="H63" t="str">
            <v>[USD]</v>
          </cell>
          <cell r="I63" t="str">
            <v>[Calc]</v>
          </cell>
          <cell r="K63">
            <v>7.2074110728191698E-2</v>
          </cell>
          <cell r="L63">
            <v>7.4619715637476228E-2</v>
          </cell>
          <cell r="M63">
            <v>6.8766315336314887E-2</v>
          </cell>
          <cell r="N63">
            <v>0.13644077307497807</v>
          </cell>
          <cell r="O63">
            <v>3.5637045691433507E-2</v>
          </cell>
          <cell r="P63">
            <v>3.7335993876673003E-2</v>
          </cell>
          <cell r="Q63">
            <v>0.10490421395968731</v>
          </cell>
          <cell r="R63">
            <v>4.3303608547368873E-3</v>
          </cell>
          <cell r="S63">
            <v>-2.7384782770550503E-3</v>
          </cell>
          <cell r="T63">
            <v>9.7095569243757951E-2</v>
          </cell>
          <cell r="U63">
            <v>-3.7189810791675871E-3</v>
          </cell>
          <cell r="V63">
            <v>1.5499779700239682E-2</v>
          </cell>
          <cell r="W63">
            <v>-6.2359914907645149E-2</v>
          </cell>
        </row>
        <row r="64">
          <cell r="A64">
            <v>64</v>
          </cell>
          <cell r="D64" t="str">
            <v>Dividends declared per common share</v>
          </cell>
          <cell r="H64" t="str">
            <v>[USD]</v>
          </cell>
        </row>
        <row r="65">
          <cell r="A65">
            <v>65</v>
          </cell>
          <cell r="D65" t="str">
            <v>Average number of common shares outstanding:</v>
          </cell>
        </row>
        <row r="66">
          <cell r="A66">
            <v>66</v>
          </cell>
          <cell r="D66" t="str">
            <v xml:space="preserve"> Basic </v>
          </cell>
          <cell r="H66" t="str">
            <v>[#]</v>
          </cell>
          <cell r="I66" t="str">
            <v>[calc]</v>
          </cell>
          <cell r="K66">
            <v>247740</v>
          </cell>
          <cell r="L66">
            <v>248340</v>
          </cell>
          <cell r="M66">
            <v>248940</v>
          </cell>
          <cell r="N66">
            <v>249540</v>
          </cell>
          <cell r="O66">
            <v>250140</v>
          </cell>
          <cell r="P66">
            <v>250740</v>
          </cell>
          <cell r="Q66">
            <v>251340</v>
          </cell>
          <cell r="R66">
            <v>251940</v>
          </cell>
          <cell r="S66">
            <v>252540</v>
          </cell>
          <cell r="T66">
            <v>253140</v>
          </cell>
          <cell r="U66">
            <v>253740</v>
          </cell>
          <cell r="V66">
            <v>254340</v>
          </cell>
          <cell r="W66">
            <v>254940</v>
          </cell>
        </row>
        <row r="67">
          <cell r="A67">
            <v>67</v>
          </cell>
          <cell r="D67" t="str">
            <v xml:space="preserve"> Diluted</v>
          </cell>
          <cell r="H67" t="str">
            <v>[#]</v>
          </cell>
          <cell r="I67" t="str">
            <v>[calc]</v>
          </cell>
          <cell r="K67">
            <v>246961.33600000001</v>
          </cell>
          <cell r="L67">
            <v>246961.33600000001</v>
          </cell>
          <cell r="M67">
            <v>246961.33600000001</v>
          </cell>
          <cell r="N67">
            <v>246961.33600000001</v>
          </cell>
          <cell r="O67">
            <v>246961.33600000001</v>
          </cell>
          <cell r="P67">
            <v>246961.33600000001</v>
          </cell>
          <cell r="Q67">
            <v>246961.33600000001</v>
          </cell>
          <cell r="R67">
            <v>246961.33600000001</v>
          </cell>
          <cell r="S67">
            <v>246961.33600000001</v>
          </cell>
          <cell r="T67">
            <v>246961.33600000001</v>
          </cell>
          <cell r="U67">
            <v>246961.33600000001</v>
          </cell>
          <cell r="V67">
            <v>246961.33600000001</v>
          </cell>
          <cell r="W67">
            <v>246961.33600000001</v>
          </cell>
        </row>
        <row r="68">
          <cell r="A68">
            <v>68</v>
          </cell>
        </row>
        <row r="69">
          <cell r="A69">
            <v>69</v>
          </cell>
        </row>
        <row r="70">
          <cell r="A70">
            <v>70</v>
          </cell>
          <cell r="C70" t="str">
            <v>BALANCE SHEET</v>
          </cell>
        </row>
        <row r="71">
          <cell r="A71">
            <v>71</v>
          </cell>
        </row>
        <row r="72">
          <cell r="A72">
            <v>72</v>
          </cell>
          <cell r="D72" t="str">
            <v>Check Cash Balance</v>
          </cell>
          <cell r="K72">
            <v>0</v>
          </cell>
          <cell r="L72">
            <v>0</v>
          </cell>
          <cell r="M72">
            <v>0</v>
          </cell>
          <cell r="N72">
            <v>0</v>
          </cell>
          <cell r="O72">
            <v>0</v>
          </cell>
          <cell r="P72">
            <v>0</v>
          </cell>
          <cell r="Q72">
            <v>0</v>
          </cell>
          <cell r="R72">
            <v>0</v>
          </cell>
          <cell r="S72">
            <v>0</v>
          </cell>
          <cell r="T72">
            <v>0</v>
          </cell>
          <cell r="U72">
            <v>0</v>
          </cell>
          <cell r="V72">
            <v>0</v>
          </cell>
          <cell r="W72">
            <v>-3.637978807091713E-12</v>
          </cell>
        </row>
        <row r="73">
          <cell r="A73">
            <v>73</v>
          </cell>
        </row>
        <row r="74">
          <cell r="A74">
            <v>74</v>
          </cell>
          <cell r="D74" t="str">
            <v>Current Assets:</v>
          </cell>
        </row>
        <row r="75">
          <cell r="A75">
            <v>75</v>
          </cell>
          <cell r="D75" t="str">
            <v>Cash and cash equivalents:</v>
          </cell>
          <cell r="H75" t="str">
            <v>[USD 000s]</v>
          </cell>
          <cell r="I75" t="str">
            <v>[calc]</v>
          </cell>
          <cell r="J75">
            <v>0</v>
          </cell>
          <cell r="K75">
            <v>19999.999999999996</v>
          </cell>
          <cell r="L75">
            <v>19999.999999999996</v>
          </cell>
          <cell r="M75">
            <v>19999.999999999996</v>
          </cell>
          <cell r="N75">
            <v>19999.999999999996</v>
          </cell>
          <cell r="O75">
            <v>19999.999999999996</v>
          </cell>
          <cell r="P75">
            <v>19999.999999999996</v>
          </cell>
          <cell r="Q75">
            <v>19999.999999999996</v>
          </cell>
          <cell r="R75">
            <v>19999.999999999996</v>
          </cell>
          <cell r="S75">
            <v>19999.999999999996</v>
          </cell>
          <cell r="T75">
            <v>19999.999999999996</v>
          </cell>
          <cell r="U75">
            <v>19999.999999999996</v>
          </cell>
          <cell r="V75">
            <v>19999.999999999996</v>
          </cell>
          <cell r="W75">
            <v>0</v>
          </cell>
        </row>
        <row r="76">
          <cell r="A76">
            <v>76</v>
          </cell>
          <cell r="D76" t="str">
            <v>Accounts receivable:</v>
          </cell>
          <cell r="K76" t="str">
            <v xml:space="preserve"> </v>
          </cell>
        </row>
        <row r="77">
          <cell r="A77">
            <v>77</v>
          </cell>
          <cell r="D77" t="str">
            <v>Customer (less allowance for doubtful accounts)</v>
          </cell>
          <cell r="H77" t="str">
            <v>[USD 000s]</v>
          </cell>
          <cell r="I77" t="str">
            <v>[Feed]</v>
          </cell>
          <cell r="K77">
            <v>14705.368320000001</v>
          </cell>
          <cell r="L77">
            <v>13536.324320000002</v>
          </cell>
          <cell r="M77">
            <v>13494.4148</v>
          </cell>
          <cell r="N77">
            <v>14585.4876</v>
          </cell>
          <cell r="O77">
            <v>13017.155599999998</v>
          </cell>
          <cell r="P77">
            <v>13375.582079999996</v>
          </cell>
          <cell r="Q77">
            <v>14229.743999999995</v>
          </cell>
          <cell r="R77">
            <v>12699.663999999997</v>
          </cell>
          <cell r="S77">
            <v>12699.663999999997</v>
          </cell>
          <cell r="T77">
            <v>14618.313475200011</v>
          </cell>
          <cell r="U77">
            <v>13360.046528000008</v>
          </cell>
          <cell r="V77">
            <v>14195.04943600001</v>
          </cell>
          <cell r="W77">
            <v>16540.030656000017</v>
          </cell>
        </row>
        <row r="78">
          <cell r="A78">
            <v>78</v>
          </cell>
          <cell r="E78" t="str">
            <v>Intercompany Creditors</v>
          </cell>
          <cell r="H78" t="str">
            <v>[USD 000s]</v>
          </cell>
          <cell r="I78" t="str">
            <v>[Feed]</v>
          </cell>
          <cell r="K78">
            <v>0</v>
          </cell>
          <cell r="L78">
            <v>0</v>
          </cell>
          <cell r="M78">
            <v>0</v>
          </cell>
          <cell r="N78">
            <v>0</v>
          </cell>
          <cell r="O78">
            <v>0</v>
          </cell>
          <cell r="P78">
            <v>0</v>
          </cell>
          <cell r="Q78">
            <v>0</v>
          </cell>
          <cell r="R78">
            <v>0</v>
          </cell>
          <cell r="S78">
            <v>0</v>
          </cell>
          <cell r="T78">
            <v>0</v>
          </cell>
          <cell r="U78">
            <v>0</v>
          </cell>
          <cell r="V78">
            <v>0</v>
          </cell>
          <cell r="W78">
            <v>0</v>
          </cell>
        </row>
        <row r="79">
          <cell r="A79">
            <v>79</v>
          </cell>
          <cell r="E79" t="str">
            <v>Inventory</v>
          </cell>
          <cell r="H79" t="str">
            <v>[USD 000s]</v>
          </cell>
          <cell r="I79" t="str">
            <v>[Feed]</v>
          </cell>
          <cell r="K79">
            <v>8100</v>
          </cell>
          <cell r="L79">
            <v>8100</v>
          </cell>
          <cell r="M79">
            <v>8100</v>
          </cell>
          <cell r="N79">
            <v>8100</v>
          </cell>
          <cell r="O79">
            <v>8100</v>
          </cell>
          <cell r="P79">
            <v>8100</v>
          </cell>
          <cell r="Q79">
            <v>8100</v>
          </cell>
          <cell r="R79">
            <v>8100</v>
          </cell>
          <cell r="S79">
            <v>8100</v>
          </cell>
          <cell r="T79">
            <v>8100</v>
          </cell>
          <cell r="U79">
            <v>8100</v>
          </cell>
          <cell r="V79">
            <v>7087.5</v>
          </cell>
          <cell r="W79">
            <v>6075</v>
          </cell>
        </row>
        <row r="80">
          <cell r="A80">
            <v>80</v>
          </cell>
        </row>
        <row r="81">
          <cell r="A81">
            <v>81</v>
          </cell>
          <cell r="D81" t="str">
            <v>Other</v>
          </cell>
          <cell r="H81" t="str">
            <v>[USD 000s]</v>
          </cell>
          <cell r="I81" t="str">
            <v>[Feed]</v>
          </cell>
          <cell r="K81">
            <v>0</v>
          </cell>
          <cell r="L81">
            <v>0</v>
          </cell>
          <cell r="M81">
            <v>0</v>
          </cell>
          <cell r="N81">
            <v>0</v>
          </cell>
          <cell r="O81">
            <v>0</v>
          </cell>
          <cell r="P81">
            <v>0</v>
          </cell>
          <cell r="Q81">
            <v>0</v>
          </cell>
          <cell r="R81">
            <v>0</v>
          </cell>
          <cell r="S81">
            <v>0</v>
          </cell>
          <cell r="T81">
            <v>0</v>
          </cell>
          <cell r="U81">
            <v>0</v>
          </cell>
          <cell r="V81">
            <v>0</v>
          </cell>
          <cell r="W81">
            <v>0</v>
          </cell>
        </row>
        <row r="82">
          <cell r="A82">
            <v>82</v>
          </cell>
          <cell r="D82" t="str">
            <v>Prepayments and other</v>
          </cell>
          <cell r="H82" t="str">
            <v>[USD 000s]</v>
          </cell>
          <cell r="I82" t="str">
            <v>[Feed]</v>
          </cell>
          <cell r="K82">
            <v>0</v>
          </cell>
          <cell r="L82">
            <v>0</v>
          </cell>
          <cell r="M82">
            <v>0</v>
          </cell>
          <cell r="N82">
            <v>0</v>
          </cell>
          <cell r="O82">
            <v>0</v>
          </cell>
          <cell r="P82">
            <v>0</v>
          </cell>
          <cell r="Q82">
            <v>0</v>
          </cell>
          <cell r="R82">
            <v>0</v>
          </cell>
          <cell r="S82">
            <v>0</v>
          </cell>
          <cell r="T82">
            <v>0</v>
          </cell>
          <cell r="U82">
            <v>0</v>
          </cell>
          <cell r="V82">
            <v>0</v>
          </cell>
          <cell r="W82">
            <v>0</v>
          </cell>
        </row>
        <row r="83">
          <cell r="A83">
            <v>83</v>
          </cell>
          <cell r="D83" t="str">
            <v xml:space="preserve"> Total</v>
          </cell>
          <cell r="H83" t="str">
            <v>[USD 000s]</v>
          </cell>
          <cell r="I83" t="str">
            <v>[Calc]</v>
          </cell>
          <cell r="K83">
            <v>42805.368319999994</v>
          </cell>
          <cell r="L83">
            <v>41636.32432</v>
          </cell>
          <cell r="M83">
            <v>41594.414799999999</v>
          </cell>
          <cell r="N83">
            <v>42685.487599999993</v>
          </cell>
          <cell r="O83">
            <v>41117.155599999998</v>
          </cell>
          <cell r="P83">
            <v>41475.582079999993</v>
          </cell>
          <cell r="Q83">
            <v>42329.743999999992</v>
          </cell>
          <cell r="R83">
            <v>40799.66399999999</v>
          </cell>
          <cell r="S83">
            <v>40799.66399999999</v>
          </cell>
          <cell r="T83">
            <v>42718.313475200004</v>
          </cell>
          <cell r="U83">
            <v>41460.046528000006</v>
          </cell>
          <cell r="V83">
            <v>41282.549436000001</v>
          </cell>
          <cell r="W83">
            <v>22615.030656000017</v>
          </cell>
        </row>
        <row r="84">
          <cell r="A84">
            <v>84</v>
          </cell>
        </row>
        <row r="85">
          <cell r="A85">
            <v>85</v>
          </cell>
        </row>
        <row r="86">
          <cell r="A86">
            <v>86</v>
          </cell>
          <cell r="D86" t="str">
            <v>Other Property and Investments:</v>
          </cell>
          <cell r="H86" t="str">
            <v>[USD 000s]</v>
          </cell>
          <cell r="I86" t="str">
            <v>[Feed]</v>
          </cell>
          <cell r="K86">
            <v>1000</v>
          </cell>
          <cell r="L86">
            <v>1000</v>
          </cell>
          <cell r="M86">
            <v>1000</v>
          </cell>
          <cell r="N86">
            <v>1000</v>
          </cell>
          <cell r="O86">
            <v>1000</v>
          </cell>
          <cell r="P86">
            <v>1000</v>
          </cell>
          <cell r="Q86">
            <v>1000</v>
          </cell>
          <cell r="R86">
            <v>1000</v>
          </cell>
          <cell r="S86">
            <v>1000</v>
          </cell>
          <cell r="T86">
            <v>1000</v>
          </cell>
          <cell r="U86">
            <v>1000</v>
          </cell>
          <cell r="V86">
            <v>1000</v>
          </cell>
          <cell r="W86">
            <v>1000</v>
          </cell>
        </row>
        <row r="87">
          <cell r="A87">
            <v>87</v>
          </cell>
          <cell r="D87" t="str">
            <v>Decommissioning trust funds</v>
          </cell>
        </row>
        <row r="88">
          <cell r="A88">
            <v>88</v>
          </cell>
          <cell r="E88" t="str">
            <v>Value of Fund To Date</v>
          </cell>
          <cell r="H88" t="str">
            <v>[USD 000s]</v>
          </cell>
          <cell r="I88" t="str">
            <v>[Feed]</v>
          </cell>
          <cell r="K88">
            <v>0</v>
          </cell>
          <cell r="L88">
            <v>0</v>
          </cell>
          <cell r="M88">
            <v>0</v>
          </cell>
          <cell r="N88">
            <v>0</v>
          </cell>
          <cell r="O88">
            <v>0</v>
          </cell>
          <cell r="P88">
            <v>0</v>
          </cell>
          <cell r="Q88">
            <v>0</v>
          </cell>
          <cell r="R88">
            <v>0</v>
          </cell>
          <cell r="S88">
            <v>0</v>
          </cell>
          <cell r="T88">
            <v>0</v>
          </cell>
          <cell r="U88">
            <v>0</v>
          </cell>
          <cell r="V88">
            <v>0</v>
          </cell>
          <cell r="W88">
            <v>0</v>
          </cell>
        </row>
        <row r="89">
          <cell r="A89">
            <v>89</v>
          </cell>
          <cell r="E89" t="str">
            <v>Interest on Fund</v>
          </cell>
          <cell r="H89" t="str">
            <v>[USD 000s]</v>
          </cell>
          <cell r="I89" t="str">
            <v>[Feed]</v>
          </cell>
          <cell r="K89">
            <v>0</v>
          </cell>
          <cell r="L89">
            <v>0</v>
          </cell>
          <cell r="M89">
            <v>0</v>
          </cell>
          <cell r="N89">
            <v>0</v>
          </cell>
          <cell r="O89">
            <v>0</v>
          </cell>
          <cell r="P89">
            <v>0</v>
          </cell>
          <cell r="Q89">
            <v>0</v>
          </cell>
          <cell r="R89">
            <v>0</v>
          </cell>
          <cell r="S89">
            <v>0</v>
          </cell>
          <cell r="T89">
            <v>0</v>
          </cell>
          <cell r="U89">
            <v>0</v>
          </cell>
          <cell r="V89">
            <v>0</v>
          </cell>
          <cell r="W89">
            <v>0</v>
          </cell>
        </row>
        <row r="90">
          <cell r="A90">
            <v>90</v>
          </cell>
          <cell r="E90" t="str">
            <v>Current Contribution to Fund</v>
          </cell>
          <cell r="H90" t="str">
            <v>[USD 000s]</v>
          </cell>
          <cell r="I90" t="str">
            <v>[Feed]</v>
          </cell>
          <cell r="K90">
            <v>0</v>
          </cell>
          <cell r="L90">
            <v>0</v>
          </cell>
          <cell r="M90">
            <v>0</v>
          </cell>
          <cell r="N90">
            <v>0</v>
          </cell>
          <cell r="O90">
            <v>0</v>
          </cell>
          <cell r="P90">
            <v>0</v>
          </cell>
          <cell r="Q90">
            <v>0</v>
          </cell>
          <cell r="R90">
            <v>0</v>
          </cell>
          <cell r="S90">
            <v>0</v>
          </cell>
          <cell r="T90">
            <v>0</v>
          </cell>
          <cell r="U90">
            <v>0</v>
          </cell>
          <cell r="V90">
            <v>0</v>
          </cell>
          <cell r="W90">
            <v>0</v>
          </cell>
        </row>
        <row r="91">
          <cell r="A91">
            <v>91</v>
          </cell>
          <cell r="D91" t="str">
            <v xml:space="preserve"> Total</v>
          </cell>
          <cell r="H91" t="str">
            <v>[USD 000s]</v>
          </cell>
          <cell r="I91" t="str">
            <v>[Calc]</v>
          </cell>
          <cell r="K91">
            <v>1000</v>
          </cell>
          <cell r="L91">
            <v>1000</v>
          </cell>
          <cell r="M91">
            <v>1000</v>
          </cell>
          <cell r="N91">
            <v>1000</v>
          </cell>
          <cell r="O91">
            <v>1000</v>
          </cell>
          <cell r="P91">
            <v>1000</v>
          </cell>
          <cell r="Q91">
            <v>1000</v>
          </cell>
          <cell r="R91">
            <v>1000</v>
          </cell>
          <cell r="S91">
            <v>1000</v>
          </cell>
          <cell r="T91">
            <v>1000</v>
          </cell>
          <cell r="U91">
            <v>1000</v>
          </cell>
          <cell r="V91">
            <v>1000</v>
          </cell>
          <cell r="W91">
            <v>1000</v>
          </cell>
        </row>
        <row r="92">
          <cell r="A92">
            <v>92</v>
          </cell>
        </row>
        <row r="93">
          <cell r="A93">
            <v>93</v>
          </cell>
        </row>
        <row r="94">
          <cell r="A94">
            <v>94</v>
          </cell>
          <cell r="D94" t="str">
            <v>Utility Plant</v>
          </cell>
          <cell r="H94" t="str">
            <v>[USD 000s]</v>
          </cell>
          <cell r="I94" t="str">
            <v>[Feed]</v>
          </cell>
          <cell r="K94">
            <v>6500</v>
          </cell>
          <cell r="L94">
            <v>15500</v>
          </cell>
          <cell r="M94">
            <v>25700</v>
          </cell>
          <cell r="N94">
            <v>35900</v>
          </cell>
          <cell r="O94">
            <v>45100</v>
          </cell>
          <cell r="P94">
            <v>53300</v>
          </cell>
          <cell r="Q94">
            <v>60500</v>
          </cell>
          <cell r="R94">
            <v>66700</v>
          </cell>
          <cell r="S94">
            <v>71900</v>
          </cell>
          <cell r="T94">
            <v>76100</v>
          </cell>
          <cell r="U94">
            <v>79300</v>
          </cell>
          <cell r="V94">
            <v>80500</v>
          </cell>
          <cell r="W94">
            <v>81700</v>
          </cell>
        </row>
        <row r="95">
          <cell r="A95">
            <v>95</v>
          </cell>
          <cell r="D95" t="str">
            <v>Nuclear fuel (Gross)</v>
          </cell>
          <cell r="H95" t="str">
            <v>[USD 000s]</v>
          </cell>
          <cell r="I95" t="str">
            <v>[Feed]</v>
          </cell>
          <cell r="K95">
            <v>40130.81048</v>
          </cell>
          <cell r="L95">
            <v>42267.567199999998</v>
          </cell>
          <cell r="M95">
            <v>63635.134399999995</v>
          </cell>
          <cell r="N95">
            <v>82865.944879999995</v>
          </cell>
          <cell r="O95">
            <v>85002.7016</v>
          </cell>
          <cell r="P95">
            <v>106370.26879999999</v>
          </cell>
          <cell r="Q95">
            <v>126178.00359439998</v>
          </cell>
          <cell r="R95">
            <v>128444.88879864798</v>
          </cell>
          <cell r="S95">
            <v>147124.0228816515</v>
          </cell>
          <cell r="T95">
            <v>161409.35764998052</v>
          </cell>
          <cell r="U95">
            <v>170401.18225693429</v>
          </cell>
          <cell r="V95">
            <v>171243.14401558542</v>
          </cell>
          <cell r="W95">
            <v>171243.14401558542</v>
          </cell>
        </row>
        <row r="96">
          <cell r="A96">
            <v>96</v>
          </cell>
          <cell r="D96" t="str">
            <v xml:space="preserve"> Total</v>
          </cell>
          <cell r="H96" t="str">
            <v>[USD 000s]</v>
          </cell>
          <cell r="I96" t="str">
            <v>[Calc]</v>
          </cell>
          <cell r="K96">
            <v>46630.81048</v>
          </cell>
          <cell r="L96">
            <v>57767.567199999998</v>
          </cell>
          <cell r="M96">
            <v>89335.134399999995</v>
          </cell>
          <cell r="N96">
            <v>118765.94488</v>
          </cell>
          <cell r="O96">
            <v>130102.7016</v>
          </cell>
          <cell r="P96">
            <v>159670.26879999999</v>
          </cell>
          <cell r="Q96">
            <v>186678.00359439998</v>
          </cell>
          <cell r="R96">
            <v>195144.88879864797</v>
          </cell>
          <cell r="S96">
            <v>219024.0228816515</v>
          </cell>
          <cell r="T96">
            <v>237509.35764998052</v>
          </cell>
          <cell r="U96">
            <v>249701.18225693429</v>
          </cell>
          <cell r="V96">
            <v>251743.14401558542</v>
          </cell>
          <cell r="W96">
            <v>252943.14401558542</v>
          </cell>
        </row>
        <row r="97">
          <cell r="A97">
            <v>97</v>
          </cell>
          <cell r="D97" t="str">
            <v>Less - accumulated depreciation</v>
          </cell>
          <cell r="H97" t="str">
            <v>[USD 000s]</v>
          </cell>
          <cell r="I97" t="str">
            <v>[Calc]</v>
          </cell>
          <cell r="K97">
            <v>5043.57851351302</v>
          </cell>
          <cell r="L97">
            <v>16316.185533236225</v>
          </cell>
          <cell r="M97">
            <v>28781.645664462383</v>
          </cell>
          <cell r="N97">
            <v>44556.102761029637</v>
          </cell>
          <cell r="O97">
            <v>60686.226274509798</v>
          </cell>
          <cell r="P97">
            <v>78065.632501960776</v>
          </cell>
          <cell r="Q97">
            <v>97181.954447058815</v>
          </cell>
          <cell r="R97">
            <v>115565.6042507683</v>
          </cell>
          <cell r="S97">
            <v>134457.4725624256</v>
          </cell>
          <cell r="T97">
            <v>155499.92287301656</v>
          </cell>
          <cell r="U97">
            <v>178144.53143753324</v>
          </cell>
          <cell r="V97">
            <v>206843.2036138798</v>
          </cell>
          <cell r="W97">
            <v>253522.61240863166</v>
          </cell>
        </row>
        <row r="98">
          <cell r="A98">
            <v>98</v>
          </cell>
          <cell r="D98" t="str">
            <v xml:space="preserve"> Utility plant - net</v>
          </cell>
          <cell r="H98" t="str">
            <v>[USD 000s]</v>
          </cell>
          <cell r="I98" t="str">
            <v>[Calc]</v>
          </cell>
          <cell r="K98">
            <v>41587.231966486979</v>
          </cell>
          <cell r="L98">
            <v>41451.381666763773</v>
          </cell>
          <cell r="M98">
            <v>60553.488735537612</v>
          </cell>
          <cell r="N98">
            <v>74209.842118970351</v>
          </cell>
          <cell r="O98">
            <v>69416.475325490203</v>
          </cell>
          <cell r="P98">
            <v>81604.636298039215</v>
          </cell>
          <cell r="Q98">
            <v>89496.049147341168</v>
          </cell>
          <cell r="R98">
            <v>79579.284547879666</v>
          </cell>
          <cell r="S98">
            <v>84566.550319225906</v>
          </cell>
          <cell r="T98">
            <v>82009.434776963957</v>
          </cell>
          <cell r="U98">
            <v>71556.650819401053</v>
          </cell>
          <cell r="V98">
            <v>44899.940401705622</v>
          </cell>
          <cell r="W98">
            <v>-579.46839304623427</v>
          </cell>
        </row>
        <row r="99">
          <cell r="A99">
            <v>99</v>
          </cell>
        </row>
        <row r="100">
          <cell r="A100">
            <v>100</v>
          </cell>
        </row>
        <row r="101">
          <cell r="A101">
            <v>101</v>
          </cell>
          <cell r="D101" t="str">
            <v>Deferred Debits and Other Assets:</v>
          </cell>
          <cell r="H101" t="str">
            <v>[USD 000s]</v>
          </cell>
          <cell r="I101" t="str">
            <v>[Feed]</v>
          </cell>
          <cell r="K101">
            <v>0</v>
          </cell>
          <cell r="L101">
            <v>0</v>
          </cell>
          <cell r="M101">
            <v>0</v>
          </cell>
          <cell r="N101">
            <v>0</v>
          </cell>
          <cell r="O101">
            <v>0</v>
          </cell>
          <cell r="P101">
            <v>0</v>
          </cell>
          <cell r="Q101">
            <v>0</v>
          </cell>
          <cell r="R101">
            <v>0</v>
          </cell>
          <cell r="S101">
            <v>0</v>
          </cell>
          <cell r="T101">
            <v>0</v>
          </cell>
          <cell r="U101">
            <v>0</v>
          </cell>
          <cell r="V101">
            <v>0</v>
          </cell>
          <cell r="W101">
            <v>0</v>
          </cell>
        </row>
        <row r="102">
          <cell r="A102">
            <v>102</v>
          </cell>
        </row>
        <row r="103">
          <cell r="A103">
            <v>103</v>
          </cell>
          <cell r="D103" t="str">
            <v xml:space="preserve"> TOTAL ASSETS</v>
          </cell>
          <cell r="H103" t="str">
            <v>[USD 000s]</v>
          </cell>
          <cell r="I103" t="str">
            <v>[Calc]</v>
          </cell>
          <cell r="K103">
            <v>85392.600286486966</v>
          </cell>
          <cell r="L103">
            <v>84087.705986763773</v>
          </cell>
          <cell r="M103">
            <v>103147.90353553761</v>
          </cell>
          <cell r="N103">
            <v>117895.32971897034</v>
          </cell>
          <cell r="O103">
            <v>111533.6309254902</v>
          </cell>
          <cell r="P103">
            <v>124080.21837803921</v>
          </cell>
          <cell r="Q103">
            <v>132825.79314734117</v>
          </cell>
          <cell r="R103">
            <v>121378.94854787966</v>
          </cell>
          <cell r="S103">
            <v>126366.2143192259</v>
          </cell>
          <cell r="T103">
            <v>125727.74825216396</v>
          </cell>
          <cell r="U103">
            <v>114016.69734740106</v>
          </cell>
          <cell r="V103">
            <v>87182.489837705623</v>
          </cell>
          <cell r="W103">
            <v>23035.562262953783</v>
          </cell>
        </row>
        <row r="104">
          <cell r="A104">
            <v>104</v>
          </cell>
        </row>
        <row r="105">
          <cell r="A105">
            <v>105</v>
          </cell>
        </row>
        <row r="106">
          <cell r="A106">
            <v>106</v>
          </cell>
          <cell r="D106" t="str">
            <v>Current Liabilities:</v>
          </cell>
        </row>
        <row r="107">
          <cell r="A107">
            <v>107</v>
          </cell>
          <cell r="D107" t="str">
            <v xml:space="preserve">Currently maturing long-term debt </v>
          </cell>
          <cell r="H107" t="str">
            <v>[USD 000s]</v>
          </cell>
          <cell r="I107" t="str">
            <v>[Feed]</v>
          </cell>
          <cell r="K107">
            <v>0</v>
          </cell>
          <cell r="L107">
            <v>0</v>
          </cell>
          <cell r="M107">
            <v>0</v>
          </cell>
          <cell r="N107">
            <v>0</v>
          </cell>
          <cell r="O107">
            <v>0</v>
          </cell>
          <cell r="P107">
            <v>0</v>
          </cell>
          <cell r="Q107">
            <v>0</v>
          </cell>
          <cell r="R107">
            <v>0</v>
          </cell>
          <cell r="S107">
            <v>0</v>
          </cell>
          <cell r="T107">
            <v>0</v>
          </cell>
          <cell r="U107">
            <v>0</v>
          </cell>
          <cell r="V107">
            <v>0</v>
          </cell>
          <cell r="W107">
            <v>0</v>
          </cell>
        </row>
        <row r="108">
          <cell r="A108">
            <v>108</v>
          </cell>
          <cell r="D108" t="str">
            <v>Currently maturing long-term debt - Fuel Financing</v>
          </cell>
          <cell r="H108" t="str">
            <v>[USD 000s]</v>
          </cell>
          <cell r="I108" t="str">
            <v>[Feed]</v>
          </cell>
          <cell r="K108">
            <v>0</v>
          </cell>
          <cell r="L108">
            <v>0</v>
          </cell>
          <cell r="M108">
            <v>0</v>
          </cell>
          <cell r="N108">
            <v>0</v>
          </cell>
          <cell r="O108">
            <v>0</v>
          </cell>
          <cell r="P108">
            <v>0</v>
          </cell>
          <cell r="Q108">
            <v>0</v>
          </cell>
          <cell r="R108">
            <v>0</v>
          </cell>
          <cell r="S108">
            <v>0</v>
          </cell>
          <cell r="T108">
            <v>0</v>
          </cell>
          <cell r="U108">
            <v>0</v>
          </cell>
          <cell r="V108">
            <v>0</v>
          </cell>
          <cell r="W108">
            <v>0</v>
          </cell>
        </row>
        <row r="109">
          <cell r="A109">
            <v>109</v>
          </cell>
          <cell r="D109" t="str">
            <v>Notes payable</v>
          </cell>
          <cell r="H109" t="str">
            <v>[USD 000s]</v>
          </cell>
          <cell r="I109" t="str">
            <v>[Feed]</v>
          </cell>
          <cell r="K109">
            <v>20000</v>
          </cell>
          <cell r="L109">
            <v>20000</v>
          </cell>
          <cell r="M109">
            <v>20000</v>
          </cell>
          <cell r="N109">
            <v>20000</v>
          </cell>
          <cell r="O109">
            <v>20000</v>
          </cell>
          <cell r="P109">
            <v>20000</v>
          </cell>
          <cell r="Q109">
            <v>20000</v>
          </cell>
          <cell r="R109">
            <v>20000</v>
          </cell>
          <cell r="S109">
            <v>20000</v>
          </cell>
          <cell r="T109">
            <v>20000</v>
          </cell>
          <cell r="U109">
            <v>20000</v>
          </cell>
          <cell r="V109">
            <v>20000</v>
          </cell>
          <cell r="W109">
            <v>0</v>
          </cell>
        </row>
        <row r="110">
          <cell r="A110">
            <v>110</v>
          </cell>
          <cell r="D110" t="str">
            <v>Accounts payable</v>
          </cell>
          <cell r="H110" t="str">
            <v>[USD 000s]</v>
          </cell>
          <cell r="I110" t="str">
            <v>[Feed]</v>
          </cell>
          <cell r="K110">
            <v>9709.1803540456622</v>
          </cell>
          <cell r="L110">
            <v>10547.334291510848</v>
          </cell>
          <cell r="M110">
            <v>10711.379414554087</v>
          </cell>
          <cell r="N110">
            <v>9152.4306046999991</v>
          </cell>
          <cell r="O110">
            <v>11007.696352776318</v>
          </cell>
          <cell r="P110">
            <v>11119.07718076518</v>
          </cell>
          <cell r="Q110">
            <v>9374.6181405971183</v>
          </cell>
          <cell r="R110">
            <v>11350.765923243558</v>
          </cell>
          <cell r="S110">
            <v>11473.082234641764</v>
          </cell>
          <cell r="T110">
            <v>9626.6332391914257</v>
          </cell>
          <cell r="U110">
            <v>11688.469429313292</v>
          </cell>
          <cell r="V110">
            <v>11178.034709025102</v>
          </cell>
          <cell r="W110">
            <v>9949.8306521285122</v>
          </cell>
        </row>
        <row r="111">
          <cell r="A111">
            <v>111</v>
          </cell>
          <cell r="D111" t="str">
            <v>Intercompany Debtors</v>
          </cell>
          <cell r="H111" t="str">
            <v>[USD 000s]</v>
          </cell>
          <cell r="I111" t="str">
            <v>[Feed]</v>
          </cell>
          <cell r="K111">
            <v>0</v>
          </cell>
          <cell r="L111">
            <v>0</v>
          </cell>
          <cell r="M111">
            <v>0</v>
          </cell>
          <cell r="N111">
            <v>0</v>
          </cell>
          <cell r="O111">
            <v>0</v>
          </cell>
          <cell r="P111">
            <v>0</v>
          </cell>
          <cell r="Q111">
            <v>0</v>
          </cell>
          <cell r="R111">
            <v>0</v>
          </cell>
          <cell r="S111">
            <v>0</v>
          </cell>
          <cell r="T111">
            <v>0</v>
          </cell>
          <cell r="U111">
            <v>0</v>
          </cell>
          <cell r="V111">
            <v>0</v>
          </cell>
          <cell r="W111">
            <v>0</v>
          </cell>
        </row>
        <row r="112">
          <cell r="A112">
            <v>112</v>
          </cell>
          <cell r="D112" t="str">
            <v>Taxes accrued</v>
          </cell>
          <cell r="H112" t="str">
            <v>[USD 000s]</v>
          </cell>
          <cell r="I112" t="str">
            <v>[Feed]</v>
          </cell>
          <cell r="K112">
            <v>0</v>
          </cell>
          <cell r="L112">
            <v>0</v>
          </cell>
          <cell r="M112">
            <v>0</v>
          </cell>
          <cell r="N112">
            <v>0</v>
          </cell>
          <cell r="O112">
            <v>0</v>
          </cell>
          <cell r="P112">
            <v>0</v>
          </cell>
          <cell r="Q112">
            <v>0</v>
          </cell>
          <cell r="R112">
            <v>0</v>
          </cell>
          <cell r="S112">
            <v>0</v>
          </cell>
          <cell r="T112">
            <v>0</v>
          </cell>
          <cell r="U112">
            <v>0</v>
          </cell>
          <cell r="V112">
            <v>0</v>
          </cell>
          <cell r="W112">
            <v>0</v>
          </cell>
        </row>
        <row r="113">
          <cell r="A113">
            <v>113</v>
          </cell>
          <cell r="D113" t="str">
            <v>Accumulated deferred income taxes</v>
          </cell>
          <cell r="H113" t="str">
            <v>[USD 000s]</v>
          </cell>
          <cell r="I113" t="str">
            <v>[Feed]</v>
          </cell>
          <cell r="K113">
            <v>44.785000000000004</v>
          </cell>
          <cell r="L113">
            <v>14.124500000000031</v>
          </cell>
          <cell r="M113">
            <v>99.870550000000051</v>
          </cell>
          <cell r="N113">
            <v>246.90314999999998</v>
          </cell>
          <cell r="O113">
            <v>427.92411999999973</v>
          </cell>
          <cell r="P113">
            <v>600.23612999999955</v>
          </cell>
          <cell r="Q113">
            <v>736.13173399999926</v>
          </cell>
          <cell r="R113">
            <v>824.45602199999905</v>
          </cell>
          <cell r="S113">
            <v>862.75201999999888</v>
          </cell>
          <cell r="T113">
            <v>852.65954799999906</v>
          </cell>
          <cell r="U113">
            <v>797.56297399999949</v>
          </cell>
          <cell r="V113">
            <v>707.30672999999979</v>
          </cell>
          <cell r="W113">
            <v>-44.784999999999968</v>
          </cell>
        </row>
        <row r="114">
          <cell r="A114">
            <v>114</v>
          </cell>
          <cell r="D114" t="str">
            <v>Obligations under capital leases</v>
          </cell>
          <cell r="H114" t="str">
            <v>[USD 000s]</v>
          </cell>
          <cell r="I114" t="str">
            <v>[Feed]</v>
          </cell>
          <cell r="K114">
            <v>0</v>
          </cell>
          <cell r="L114">
            <v>0</v>
          </cell>
          <cell r="M114">
            <v>0</v>
          </cell>
          <cell r="N114">
            <v>0</v>
          </cell>
          <cell r="O114">
            <v>0</v>
          </cell>
          <cell r="P114">
            <v>0</v>
          </cell>
          <cell r="Q114">
            <v>0</v>
          </cell>
          <cell r="R114">
            <v>0</v>
          </cell>
          <cell r="S114">
            <v>0</v>
          </cell>
          <cell r="T114">
            <v>0</v>
          </cell>
          <cell r="U114">
            <v>0</v>
          </cell>
          <cell r="V114">
            <v>0</v>
          </cell>
          <cell r="W114">
            <v>0</v>
          </cell>
        </row>
        <row r="115">
          <cell r="A115">
            <v>115</v>
          </cell>
          <cell r="D115" t="str">
            <v>Other</v>
          </cell>
          <cell r="H115" t="str">
            <v>[USD 000s]</v>
          </cell>
          <cell r="I115" t="str">
            <v>[Feed]</v>
          </cell>
          <cell r="K115">
            <v>0</v>
          </cell>
          <cell r="L115">
            <v>0</v>
          </cell>
          <cell r="M115">
            <v>0</v>
          </cell>
          <cell r="N115">
            <v>0</v>
          </cell>
          <cell r="O115">
            <v>0</v>
          </cell>
          <cell r="P115">
            <v>0</v>
          </cell>
          <cell r="Q115">
            <v>0</v>
          </cell>
          <cell r="R115">
            <v>0</v>
          </cell>
          <cell r="S115">
            <v>0</v>
          </cell>
          <cell r="T115">
            <v>0</v>
          </cell>
          <cell r="U115">
            <v>0</v>
          </cell>
          <cell r="V115">
            <v>0</v>
          </cell>
          <cell r="W115">
            <v>0</v>
          </cell>
        </row>
        <row r="116">
          <cell r="A116">
            <v>116</v>
          </cell>
          <cell r="D116" t="str">
            <v xml:space="preserve"> Total</v>
          </cell>
          <cell r="H116" t="str">
            <v>[USD 000s]</v>
          </cell>
          <cell r="I116" t="str">
            <v>[Calc]</v>
          </cell>
          <cell r="K116">
            <v>29753.96535404566</v>
          </cell>
          <cell r="L116">
            <v>30561.45879151085</v>
          </cell>
          <cell r="M116">
            <v>30811.249964554088</v>
          </cell>
          <cell r="N116">
            <v>29399.333754699997</v>
          </cell>
          <cell r="O116">
            <v>31435.620472776318</v>
          </cell>
          <cell r="P116">
            <v>31719.313310765181</v>
          </cell>
          <cell r="Q116">
            <v>30110.749874597117</v>
          </cell>
          <cell r="R116">
            <v>32175.221945243557</v>
          </cell>
          <cell r="S116">
            <v>32335.834254641763</v>
          </cell>
          <cell r="T116">
            <v>30479.292787191425</v>
          </cell>
          <cell r="U116">
            <v>32486.032403313293</v>
          </cell>
          <cell r="V116">
            <v>31885.341439025102</v>
          </cell>
          <cell r="W116">
            <v>9905.0456521285123</v>
          </cell>
        </row>
        <row r="117">
          <cell r="A117">
            <v>117</v>
          </cell>
        </row>
        <row r="118">
          <cell r="A118">
            <v>118</v>
          </cell>
          <cell r="D118" t="str">
            <v>Deferred Credits and Other Liabilities:</v>
          </cell>
        </row>
        <row r="119">
          <cell r="A119">
            <v>119</v>
          </cell>
          <cell r="D119" t="str">
            <v>Obligations under capital leases</v>
          </cell>
          <cell r="H119" t="str">
            <v>[USD 000s]</v>
          </cell>
          <cell r="I119" t="str">
            <v>[Feed]</v>
          </cell>
          <cell r="K119">
            <v>0</v>
          </cell>
          <cell r="L119">
            <v>0</v>
          </cell>
          <cell r="M119">
            <v>0</v>
          </cell>
          <cell r="N119">
            <v>0</v>
          </cell>
          <cell r="O119">
            <v>0</v>
          </cell>
          <cell r="P119">
            <v>0</v>
          </cell>
          <cell r="Q119">
            <v>0</v>
          </cell>
          <cell r="R119">
            <v>0</v>
          </cell>
          <cell r="S119">
            <v>0</v>
          </cell>
          <cell r="T119">
            <v>0</v>
          </cell>
          <cell r="U119">
            <v>0</v>
          </cell>
          <cell r="V119">
            <v>0</v>
          </cell>
          <cell r="W119">
            <v>0</v>
          </cell>
        </row>
        <row r="120">
          <cell r="A120">
            <v>120</v>
          </cell>
          <cell r="D120" t="str">
            <v>Decommissioning Liability</v>
          </cell>
          <cell r="H120" t="str">
            <v>[USD 000s]</v>
          </cell>
          <cell r="I120" t="str">
            <v>[Feed]</v>
          </cell>
          <cell r="K120">
            <v>0</v>
          </cell>
          <cell r="L120">
            <v>0</v>
          </cell>
          <cell r="M120">
            <v>0</v>
          </cell>
          <cell r="N120">
            <v>0</v>
          </cell>
          <cell r="O120">
            <v>0</v>
          </cell>
          <cell r="P120">
            <v>0</v>
          </cell>
          <cell r="Q120">
            <v>0</v>
          </cell>
          <cell r="R120">
            <v>0</v>
          </cell>
          <cell r="S120">
            <v>0</v>
          </cell>
          <cell r="T120">
            <v>0</v>
          </cell>
          <cell r="U120">
            <v>0</v>
          </cell>
          <cell r="V120">
            <v>0</v>
          </cell>
          <cell r="W120">
            <v>0</v>
          </cell>
        </row>
        <row r="121">
          <cell r="A121">
            <v>121</v>
          </cell>
          <cell r="D121" t="str">
            <v>Other</v>
          </cell>
          <cell r="H121" t="str">
            <v>[USD 000s]</v>
          </cell>
          <cell r="I121" t="str">
            <v>[Feed]</v>
          </cell>
          <cell r="K121">
            <v>0</v>
          </cell>
          <cell r="L121">
            <v>0</v>
          </cell>
          <cell r="M121">
            <v>0</v>
          </cell>
          <cell r="N121">
            <v>0</v>
          </cell>
          <cell r="O121">
            <v>0</v>
          </cell>
          <cell r="P121">
            <v>0</v>
          </cell>
          <cell r="Q121">
            <v>0</v>
          </cell>
          <cell r="R121">
            <v>0</v>
          </cell>
          <cell r="S121">
            <v>0</v>
          </cell>
          <cell r="T121">
            <v>0</v>
          </cell>
          <cell r="U121">
            <v>0</v>
          </cell>
          <cell r="V121">
            <v>0</v>
          </cell>
          <cell r="W121">
            <v>0</v>
          </cell>
        </row>
        <row r="122">
          <cell r="A122">
            <v>122</v>
          </cell>
          <cell r="D122" t="str">
            <v xml:space="preserve"> Total</v>
          </cell>
          <cell r="H122" t="str">
            <v>[USD 000s]</v>
          </cell>
          <cell r="I122" t="str">
            <v>[Calc]</v>
          </cell>
          <cell r="K122">
            <v>0</v>
          </cell>
          <cell r="L122">
            <v>0</v>
          </cell>
          <cell r="M122">
            <v>0</v>
          </cell>
          <cell r="N122">
            <v>0</v>
          </cell>
          <cell r="O122">
            <v>0</v>
          </cell>
          <cell r="P122">
            <v>0</v>
          </cell>
          <cell r="Q122">
            <v>0</v>
          </cell>
          <cell r="R122">
            <v>0</v>
          </cell>
          <cell r="S122">
            <v>0</v>
          </cell>
          <cell r="T122">
            <v>0</v>
          </cell>
          <cell r="U122">
            <v>0</v>
          </cell>
          <cell r="V122">
            <v>0</v>
          </cell>
          <cell r="W122">
            <v>0</v>
          </cell>
        </row>
        <row r="123">
          <cell r="A123">
            <v>123</v>
          </cell>
        </row>
        <row r="124">
          <cell r="A124">
            <v>124</v>
          </cell>
          <cell r="D124" t="str">
            <v xml:space="preserve">Long-term debt </v>
          </cell>
          <cell r="H124" t="str">
            <v>[USD 000s]</v>
          </cell>
          <cell r="I124" t="str">
            <v>[Calc]</v>
          </cell>
          <cell r="K124">
            <v>0</v>
          </cell>
          <cell r="L124">
            <v>0</v>
          </cell>
          <cell r="M124">
            <v>0</v>
          </cell>
          <cell r="N124">
            <v>0</v>
          </cell>
          <cell r="O124">
            <v>0</v>
          </cell>
          <cell r="P124">
            <v>0</v>
          </cell>
          <cell r="Q124">
            <v>0</v>
          </cell>
          <cell r="R124">
            <v>0</v>
          </cell>
          <cell r="S124">
            <v>0</v>
          </cell>
          <cell r="T124">
            <v>0</v>
          </cell>
          <cell r="U124">
            <v>0</v>
          </cell>
          <cell r="V124">
            <v>0</v>
          </cell>
          <cell r="W124">
            <v>0</v>
          </cell>
        </row>
        <row r="125">
          <cell r="A125">
            <v>125</v>
          </cell>
          <cell r="D125" t="str">
            <v>Long-term debt - Fuel Financing</v>
          </cell>
          <cell r="H125" t="str">
            <v>[USD 000s]</v>
          </cell>
          <cell r="I125" t="str">
            <v>[Calc]</v>
          </cell>
          <cell r="K125">
            <v>0</v>
          </cell>
          <cell r="L125">
            <v>0</v>
          </cell>
          <cell r="M125">
            <v>0</v>
          </cell>
          <cell r="N125">
            <v>0</v>
          </cell>
          <cell r="O125">
            <v>0</v>
          </cell>
          <cell r="P125">
            <v>0</v>
          </cell>
          <cell r="Q125">
            <v>0</v>
          </cell>
          <cell r="R125">
            <v>0</v>
          </cell>
          <cell r="S125">
            <v>0</v>
          </cell>
          <cell r="T125">
            <v>0</v>
          </cell>
          <cell r="U125">
            <v>0</v>
          </cell>
          <cell r="V125">
            <v>0</v>
          </cell>
          <cell r="W125">
            <v>0</v>
          </cell>
        </row>
        <row r="126">
          <cell r="A126">
            <v>126</v>
          </cell>
        </row>
        <row r="127">
          <cell r="A127">
            <v>127</v>
          </cell>
        </row>
        <row r="128">
          <cell r="A128">
            <v>128</v>
          </cell>
          <cell r="D128" t="str">
            <v>Shareholders' Equity:</v>
          </cell>
        </row>
        <row r="129">
          <cell r="A129">
            <v>129</v>
          </cell>
          <cell r="D129" t="str">
            <v>Common Stock &amp; Additional Paid-In Capital</v>
          </cell>
          <cell r="H129" t="str">
            <v>[USD 000s]</v>
          </cell>
          <cell r="I129" t="str">
            <v>[Calc]</v>
          </cell>
          <cell r="K129">
            <v>30000</v>
          </cell>
          <cell r="L129">
            <v>30000</v>
          </cell>
          <cell r="M129">
            <v>30000</v>
          </cell>
          <cell r="N129">
            <v>30000</v>
          </cell>
          <cell r="O129">
            <v>30000</v>
          </cell>
          <cell r="P129">
            <v>30000</v>
          </cell>
          <cell r="Q129">
            <v>30000</v>
          </cell>
          <cell r="R129">
            <v>30000</v>
          </cell>
          <cell r="S129">
            <v>30000</v>
          </cell>
          <cell r="T129">
            <v>30000</v>
          </cell>
          <cell r="U129">
            <v>30000</v>
          </cell>
          <cell r="V129">
            <v>30000</v>
          </cell>
          <cell r="W129">
            <v>30000</v>
          </cell>
        </row>
        <row r="130">
          <cell r="A130">
            <v>130</v>
          </cell>
          <cell r="D130" t="str">
            <v>Preferred Equity</v>
          </cell>
          <cell r="H130" t="str">
            <v>[USD 000s]</v>
          </cell>
          <cell r="I130" t="str">
            <v>[Calc]</v>
          </cell>
          <cell r="K130">
            <v>0</v>
          </cell>
          <cell r="L130">
            <v>0</v>
          </cell>
          <cell r="M130">
            <v>0</v>
          </cell>
          <cell r="N130">
            <v>0</v>
          </cell>
          <cell r="O130">
            <v>0</v>
          </cell>
          <cell r="P130">
            <v>0</v>
          </cell>
          <cell r="Q130">
            <v>0</v>
          </cell>
          <cell r="R130">
            <v>0</v>
          </cell>
          <cell r="S130">
            <v>0</v>
          </cell>
          <cell r="T130">
            <v>0</v>
          </cell>
          <cell r="U130">
            <v>0</v>
          </cell>
          <cell r="V130">
            <v>0</v>
          </cell>
          <cell r="W130">
            <v>0</v>
          </cell>
        </row>
        <row r="131">
          <cell r="A131">
            <v>131</v>
          </cell>
          <cell r="D131" t="str">
            <v>Retained earnings</v>
          </cell>
          <cell r="H131" t="str">
            <v>[USD 000s]</v>
          </cell>
          <cell r="I131" t="str">
            <v>[Calc]</v>
          </cell>
          <cell r="K131">
            <v>25638.634932441317</v>
          </cell>
          <cell r="L131">
            <v>23526.247195252923</v>
          </cell>
          <cell r="M131">
            <v>42336.653570983523</v>
          </cell>
          <cell r="N131">
            <v>58495.995964270354</v>
          </cell>
          <cell r="O131">
            <v>50098.010452713876</v>
          </cell>
          <cell r="P131">
            <v>62360.905067274027</v>
          </cell>
          <cell r="Q131">
            <v>72715.043272744049</v>
          </cell>
          <cell r="R131">
            <v>59203.726602636118</v>
          </cell>
          <cell r="S131">
            <v>64030.38006458414</v>
          </cell>
          <cell r="T131">
            <v>65248.455464972554</v>
          </cell>
          <cell r="U131">
            <v>51530.664944087781</v>
          </cell>
          <cell r="V131">
            <v>25297.148398680529</v>
          </cell>
          <cell r="W131">
            <v>-16869.483389174729</v>
          </cell>
        </row>
        <row r="132">
          <cell r="A132">
            <v>132</v>
          </cell>
          <cell r="D132" t="str">
            <v>Total</v>
          </cell>
          <cell r="H132" t="str">
            <v>[USD 000s]</v>
          </cell>
          <cell r="I132" t="str">
            <v>[Calc]</v>
          </cell>
          <cell r="K132">
            <v>55638.634932441317</v>
          </cell>
          <cell r="L132">
            <v>53526.247195252923</v>
          </cell>
          <cell r="M132">
            <v>72336.65357098353</v>
          </cell>
          <cell r="N132">
            <v>88495.995964270347</v>
          </cell>
          <cell r="O132">
            <v>80098.010452713876</v>
          </cell>
          <cell r="P132">
            <v>92360.905067274027</v>
          </cell>
          <cell r="Q132">
            <v>102715.04327274405</v>
          </cell>
          <cell r="R132">
            <v>89203.726602636118</v>
          </cell>
          <cell r="S132">
            <v>94030.38006458414</v>
          </cell>
          <cell r="T132">
            <v>95248.455464972561</v>
          </cell>
          <cell r="U132">
            <v>81530.664944087781</v>
          </cell>
          <cell r="V132">
            <v>55297.148398680525</v>
          </cell>
          <cell r="W132">
            <v>13130.516610825271</v>
          </cell>
        </row>
        <row r="133">
          <cell r="A133">
            <v>133</v>
          </cell>
        </row>
        <row r="134">
          <cell r="A134">
            <v>134</v>
          </cell>
          <cell r="D134" t="str">
            <v xml:space="preserve">Commitments and Contingencies </v>
          </cell>
        </row>
        <row r="135">
          <cell r="A135">
            <v>135</v>
          </cell>
        </row>
        <row r="136">
          <cell r="A136">
            <v>136</v>
          </cell>
          <cell r="D136" t="str">
            <v xml:space="preserve"> TOTAL LIABILITIES</v>
          </cell>
          <cell r="H136" t="str">
            <v>[USD 000s]</v>
          </cell>
          <cell r="I136" t="str">
            <v>[Calc]</v>
          </cell>
          <cell r="K136">
            <v>85392.600286486981</v>
          </cell>
          <cell r="L136">
            <v>84087.705986763773</v>
          </cell>
          <cell r="M136">
            <v>103147.90353553763</v>
          </cell>
          <cell r="N136">
            <v>117895.32971897034</v>
          </cell>
          <cell r="O136">
            <v>111533.6309254902</v>
          </cell>
          <cell r="P136">
            <v>124080.21837803921</v>
          </cell>
          <cell r="Q136">
            <v>132825.79314734117</v>
          </cell>
          <cell r="R136">
            <v>121378.94854787967</v>
          </cell>
          <cell r="S136">
            <v>126366.2143192259</v>
          </cell>
          <cell r="T136">
            <v>125727.74825216399</v>
          </cell>
          <cell r="U136">
            <v>114016.69734740107</v>
          </cell>
          <cell r="V136">
            <v>87182.489837705623</v>
          </cell>
          <cell r="W136">
            <v>23035.562262953783</v>
          </cell>
        </row>
        <row r="137">
          <cell r="A137">
            <v>137</v>
          </cell>
          <cell r="F137" t="str">
            <v>CHECK</v>
          </cell>
          <cell r="K137">
            <v>0</v>
          </cell>
          <cell r="L137">
            <v>0</v>
          </cell>
          <cell r="M137">
            <v>0</v>
          </cell>
          <cell r="N137">
            <v>0</v>
          </cell>
          <cell r="O137">
            <v>0</v>
          </cell>
          <cell r="P137">
            <v>0</v>
          </cell>
          <cell r="Q137">
            <v>0</v>
          </cell>
          <cell r="R137">
            <v>0</v>
          </cell>
          <cell r="S137">
            <v>0</v>
          </cell>
          <cell r="T137">
            <v>0</v>
          </cell>
          <cell r="U137">
            <v>0</v>
          </cell>
          <cell r="V137">
            <v>0</v>
          </cell>
          <cell r="W137">
            <v>0</v>
          </cell>
        </row>
        <row r="138">
          <cell r="A138">
            <v>138</v>
          </cell>
        </row>
        <row r="139">
          <cell r="A139">
            <v>139</v>
          </cell>
        </row>
        <row r="140">
          <cell r="A140">
            <v>140</v>
          </cell>
        </row>
        <row r="141">
          <cell r="A141">
            <v>141</v>
          </cell>
          <cell r="C141" t="str">
            <v>CASH FLOW STATEMENT</v>
          </cell>
        </row>
        <row r="142">
          <cell r="A142">
            <v>142</v>
          </cell>
        </row>
        <row r="143">
          <cell r="A143">
            <v>143</v>
          </cell>
          <cell r="D143" t="str">
            <v>Operating Activities:</v>
          </cell>
        </row>
        <row r="144">
          <cell r="A144">
            <v>144</v>
          </cell>
          <cell r="D144" t="str">
            <v xml:space="preserve">Consolidated net income </v>
          </cell>
          <cell r="H144" t="str">
            <v>[USD 000s]</v>
          </cell>
          <cell r="I144" t="str">
            <v>[Feed]</v>
          </cell>
          <cell r="K144">
            <v>17799.518676446154</v>
          </cell>
          <cell r="L144">
            <v>18428.184665771223</v>
          </cell>
          <cell r="M144">
            <v>16982.621107253613</v>
          </cell>
          <cell r="N144">
            <v>33695.59560346941</v>
          </cell>
          <cell r="O144">
            <v>8800.9724150494621</v>
          </cell>
          <cell r="P144">
            <v>9220.5469286709849</v>
          </cell>
          <cell r="Q144">
            <v>25907.284831514229</v>
          </cell>
          <cell r="R144">
            <v>1069.4317020479236</v>
          </cell>
          <cell r="S144">
            <v>-676.29825390849339</v>
          </cell>
          <cell r="T144">
            <v>23978.851500118973</v>
          </cell>
          <cell r="U144">
            <v>-918.44453586994916</v>
          </cell>
          <cell r="V144">
            <v>3827.8463024768716</v>
          </cell>
          <cell r="W144">
            <v>-15400.487898438363</v>
          </cell>
        </row>
        <row r="145">
          <cell r="A145">
            <v>145</v>
          </cell>
          <cell r="D145" t="str">
            <v>Noncash items included in net income:</v>
          </cell>
        </row>
        <row r="146">
          <cell r="A146">
            <v>146</v>
          </cell>
          <cell r="E146" t="str">
            <v>Depreciation &amp; amortization</v>
          </cell>
          <cell r="H146" t="str">
            <v>[USD 000s]</v>
          </cell>
          <cell r="I146" t="str">
            <v>[Feed]</v>
          </cell>
          <cell r="K146">
            <v>5043.57851351302</v>
          </cell>
          <cell r="L146">
            <v>11272.607019723206</v>
          </cell>
          <cell r="M146">
            <v>12465.460131226158</v>
          </cell>
          <cell r="N146">
            <v>15774.457096567256</v>
          </cell>
          <cell r="O146">
            <v>16130.123513480165</v>
          </cell>
          <cell r="P146">
            <v>17379.406227450978</v>
          </cell>
          <cell r="Q146">
            <v>19116.321945098036</v>
          </cell>
          <cell r="R146">
            <v>18383.64980370949</v>
          </cell>
          <cell r="S146">
            <v>18891.86831165729</v>
          </cell>
          <cell r="T146">
            <v>21042.450310590961</v>
          </cell>
          <cell r="U146">
            <v>22644.608564516675</v>
          </cell>
          <cell r="V146">
            <v>28698.672176346576</v>
          </cell>
          <cell r="W146">
            <v>46679.408794751856</v>
          </cell>
        </row>
        <row r="147">
          <cell r="A147">
            <v>147</v>
          </cell>
          <cell r="E147" t="str">
            <v>Decommissioning</v>
          </cell>
          <cell r="H147" t="str">
            <v>[USD 000s]</v>
          </cell>
          <cell r="I147" t="str">
            <v>[Calc]</v>
          </cell>
          <cell r="K147">
            <v>0</v>
          </cell>
          <cell r="L147">
            <v>0</v>
          </cell>
          <cell r="M147">
            <v>0</v>
          </cell>
          <cell r="N147">
            <v>0</v>
          </cell>
          <cell r="O147">
            <v>0</v>
          </cell>
          <cell r="P147">
            <v>0</v>
          </cell>
          <cell r="Q147">
            <v>0</v>
          </cell>
          <cell r="R147">
            <v>0</v>
          </cell>
          <cell r="S147">
            <v>0</v>
          </cell>
          <cell r="T147">
            <v>0</v>
          </cell>
          <cell r="U147">
            <v>0</v>
          </cell>
          <cell r="V147">
            <v>0</v>
          </cell>
          <cell r="W147">
            <v>0</v>
          </cell>
        </row>
        <row r="148">
          <cell r="A148">
            <v>148</v>
          </cell>
          <cell r="D148" t="str">
            <v xml:space="preserve">Deferred income taxes </v>
          </cell>
          <cell r="H148" t="str">
            <v>[USD 000s]</v>
          </cell>
          <cell r="I148" t="str">
            <v>[Calc]</v>
          </cell>
          <cell r="K148">
            <v>44.785000000000004</v>
          </cell>
          <cell r="L148">
            <v>-30.660499999999971</v>
          </cell>
          <cell r="M148">
            <v>85.746050000000025</v>
          </cell>
          <cell r="N148">
            <v>147.03259999999995</v>
          </cell>
          <cell r="O148">
            <v>181.02096999999975</v>
          </cell>
          <cell r="P148">
            <v>172.31200999999982</v>
          </cell>
          <cell r="Q148">
            <v>135.89560399999971</v>
          </cell>
          <cell r="R148">
            <v>88.324287999999797</v>
          </cell>
          <cell r="S148">
            <v>38.295997999999827</v>
          </cell>
          <cell r="T148">
            <v>-10.092471999999816</v>
          </cell>
          <cell r="U148">
            <v>-55.096573999999578</v>
          </cell>
          <cell r="V148">
            <v>-90.256243999999697</v>
          </cell>
          <cell r="W148">
            <v>-752.09172999999976</v>
          </cell>
        </row>
        <row r="149">
          <cell r="A149">
            <v>149</v>
          </cell>
          <cell r="D149" t="str">
            <v>Changes in working capital</v>
          </cell>
        </row>
        <row r="150">
          <cell r="A150">
            <v>150</v>
          </cell>
          <cell r="E150" t="str">
            <v>Customer Receivables</v>
          </cell>
          <cell r="H150" t="str">
            <v>[USD 000s]</v>
          </cell>
          <cell r="I150" t="str">
            <v>[Calc]</v>
          </cell>
          <cell r="K150">
            <v>-14705.368320000001</v>
          </cell>
          <cell r="L150">
            <v>1169.0439999999999</v>
          </cell>
          <cell r="M150">
            <v>41.909520000001066</v>
          </cell>
          <cell r="N150">
            <v>-1091.0727999999999</v>
          </cell>
          <cell r="O150">
            <v>1568.3320000000022</v>
          </cell>
          <cell r="P150">
            <v>-358.42647999999826</v>
          </cell>
          <cell r="Q150">
            <v>-854.16191999999864</v>
          </cell>
          <cell r="R150">
            <v>1530.0799999999981</v>
          </cell>
          <cell r="S150">
            <v>0</v>
          </cell>
          <cell r="T150">
            <v>-1918.6494752000144</v>
          </cell>
          <cell r="U150">
            <v>1258.2669472000034</v>
          </cell>
          <cell r="V150">
            <v>-835.00290800000221</v>
          </cell>
          <cell r="W150">
            <v>-2344.9812200000069</v>
          </cell>
        </row>
        <row r="151">
          <cell r="A151">
            <v>151</v>
          </cell>
          <cell r="E151" t="str">
            <v>Prepayments</v>
          </cell>
          <cell r="H151" t="str">
            <v>[USD 000s]</v>
          </cell>
          <cell r="I151" t="str">
            <v>[Calc]</v>
          </cell>
          <cell r="K151">
            <v>0</v>
          </cell>
          <cell r="L151">
            <v>0</v>
          </cell>
          <cell r="M151">
            <v>0</v>
          </cell>
          <cell r="N151">
            <v>0</v>
          </cell>
          <cell r="O151">
            <v>0</v>
          </cell>
          <cell r="P151">
            <v>0</v>
          </cell>
          <cell r="Q151">
            <v>0</v>
          </cell>
          <cell r="R151">
            <v>0</v>
          </cell>
          <cell r="S151">
            <v>0</v>
          </cell>
          <cell r="T151">
            <v>0</v>
          </cell>
          <cell r="U151">
            <v>0</v>
          </cell>
          <cell r="V151">
            <v>0</v>
          </cell>
          <cell r="W151">
            <v>0</v>
          </cell>
        </row>
        <row r="152">
          <cell r="A152">
            <v>152</v>
          </cell>
          <cell r="E152" t="str">
            <v>Inventory</v>
          </cell>
          <cell r="H152" t="str">
            <v>[USD 000s]</v>
          </cell>
          <cell r="I152" t="str">
            <v>[Calc]</v>
          </cell>
          <cell r="K152">
            <v>-8100</v>
          </cell>
          <cell r="L152">
            <v>0</v>
          </cell>
          <cell r="M152">
            <v>0</v>
          </cell>
          <cell r="N152">
            <v>0</v>
          </cell>
          <cell r="O152">
            <v>0</v>
          </cell>
          <cell r="P152">
            <v>0</v>
          </cell>
          <cell r="Q152">
            <v>0</v>
          </cell>
          <cell r="R152">
            <v>0</v>
          </cell>
          <cell r="S152">
            <v>0</v>
          </cell>
          <cell r="T152">
            <v>0</v>
          </cell>
          <cell r="U152">
            <v>0</v>
          </cell>
          <cell r="V152">
            <v>1012.5</v>
          </cell>
          <cell r="W152">
            <v>1012.5</v>
          </cell>
        </row>
        <row r="153">
          <cell r="A153">
            <v>153</v>
          </cell>
          <cell r="E153" t="str">
            <v>Accounts payable</v>
          </cell>
          <cell r="H153" t="str">
            <v>[USD 000s]</v>
          </cell>
          <cell r="I153" t="str">
            <v>[Calc]</v>
          </cell>
          <cell r="K153">
            <v>9709.1803540456622</v>
          </cell>
          <cell r="L153">
            <v>838.15393746518566</v>
          </cell>
          <cell r="M153">
            <v>164.04512304323907</v>
          </cell>
          <cell r="N153">
            <v>-1558.9488098540878</v>
          </cell>
          <cell r="O153">
            <v>1855.2657480763191</v>
          </cell>
          <cell r="P153">
            <v>111.38082798886171</v>
          </cell>
          <cell r="Q153">
            <v>-1744.4590401680616</v>
          </cell>
          <cell r="R153">
            <v>1976.1477826464397</v>
          </cell>
          <cell r="S153">
            <v>122.31631139820638</v>
          </cell>
          <cell r="T153">
            <v>-1846.4489954503388</v>
          </cell>
          <cell r="U153">
            <v>2061.8361901218668</v>
          </cell>
          <cell r="V153">
            <v>-510.43472028819087</v>
          </cell>
          <cell r="W153">
            <v>-1228.2040568965895</v>
          </cell>
        </row>
        <row r="154">
          <cell r="A154">
            <v>154</v>
          </cell>
          <cell r="E154" t="str">
            <v>Inter Company Creditors</v>
          </cell>
          <cell r="H154" t="str">
            <v>[USD 000s]</v>
          </cell>
          <cell r="I154" t="str">
            <v>[Calc]</v>
          </cell>
          <cell r="K154">
            <v>0</v>
          </cell>
          <cell r="L154">
            <v>0</v>
          </cell>
          <cell r="M154">
            <v>0</v>
          </cell>
          <cell r="N154">
            <v>0</v>
          </cell>
          <cell r="O154">
            <v>0</v>
          </cell>
          <cell r="P154">
            <v>0</v>
          </cell>
          <cell r="Q154">
            <v>0</v>
          </cell>
          <cell r="R154">
            <v>0</v>
          </cell>
          <cell r="S154">
            <v>0</v>
          </cell>
          <cell r="T154">
            <v>0</v>
          </cell>
          <cell r="U154">
            <v>0</v>
          </cell>
          <cell r="V154">
            <v>0</v>
          </cell>
          <cell r="W154">
            <v>0</v>
          </cell>
        </row>
        <row r="155">
          <cell r="A155">
            <v>155</v>
          </cell>
          <cell r="E155" t="str">
            <v>Inter Company Debtors</v>
          </cell>
          <cell r="H155" t="str">
            <v>[USD 000s]</v>
          </cell>
          <cell r="I155" t="str">
            <v>[Calc]</v>
          </cell>
          <cell r="K155">
            <v>0</v>
          </cell>
          <cell r="L155">
            <v>0</v>
          </cell>
          <cell r="M155">
            <v>0</v>
          </cell>
          <cell r="N155">
            <v>0</v>
          </cell>
          <cell r="O155">
            <v>0</v>
          </cell>
          <cell r="P155">
            <v>0</v>
          </cell>
          <cell r="Q155">
            <v>0</v>
          </cell>
          <cell r="R155">
            <v>0</v>
          </cell>
          <cell r="S155">
            <v>0</v>
          </cell>
          <cell r="T155">
            <v>0</v>
          </cell>
          <cell r="U155">
            <v>0</v>
          </cell>
          <cell r="V155">
            <v>0</v>
          </cell>
          <cell r="W155">
            <v>0</v>
          </cell>
        </row>
        <row r="156">
          <cell r="A156">
            <v>156</v>
          </cell>
          <cell r="D156" t="str">
            <v>Other working capital accounts</v>
          </cell>
        </row>
        <row r="157">
          <cell r="A157">
            <v>157</v>
          </cell>
          <cell r="E157" t="str">
            <v>Taxes accrued</v>
          </cell>
          <cell r="H157" t="str">
            <v>[USD 000s]</v>
          </cell>
          <cell r="I157" t="str">
            <v>[Calc]</v>
          </cell>
          <cell r="K157">
            <v>0</v>
          </cell>
          <cell r="L157">
            <v>0</v>
          </cell>
          <cell r="M157">
            <v>0</v>
          </cell>
          <cell r="N157">
            <v>0</v>
          </cell>
          <cell r="O157">
            <v>0</v>
          </cell>
          <cell r="P157">
            <v>0</v>
          </cell>
          <cell r="Q157">
            <v>0</v>
          </cell>
          <cell r="R157">
            <v>0</v>
          </cell>
          <cell r="S157">
            <v>0</v>
          </cell>
          <cell r="T157">
            <v>0</v>
          </cell>
          <cell r="U157">
            <v>0</v>
          </cell>
          <cell r="V157">
            <v>0</v>
          </cell>
          <cell r="W157">
            <v>0</v>
          </cell>
        </row>
        <row r="158">
          <cell r="A158">
            <v>158</v>
          </cell>
          <cell r="E158" t="str">
            <v>Other</v>
          </cell>
          <cell r="H158" t="str">
            <v>[USD 000s]</v>
          </cell>
          <cell r="I158" t="str">
            <v>[Calc]</v>
          </cell>
          <cell r="K158">
            <v>0</v>
          </cell>
          <cell r="L158">
            <v>0</v>
          </cell>
          <cell r="M158">
            <v>0</v>
          </cell>
          <cell r="N158">
            <v>0</v>
          </cell>
          <cell r="O158">
            <v>0</v>
          </cell>
          <cell r="P158">
            <v>0</v>
          </cell>
          <cell r="Q158">
            <v>0</v>
          </cell>
          <cell r="R158">
            <v>0</v>
          </cell>
          <cell r="S158">
            <v>0</v>
          </cell>
          <cell r="T158">
            <v>0</v>
          </cell>
          <cell r="U158">
            <v>0</v>
          </cell>
          <cell r="V158">
            <v>0</v>
          </cell>
          <cell r="W158">
            <v>0</v>
          </cell>
        </row>
        <row r="159">
          <cell r="A159">
            <v>159</v>
          </cell>
          <cell r="E159" t="str">
            <v>Obligations under Capital Leases</v>
          </cell>
          <cell r="H159" t="str">
            <v>[USD 000s]</v>
          </cell>
          <cell r="I159" t="str">
            <v>[Calc]</v>
          </cell>
          <cell r="K159">
            <v>0</v>
          </cell>
          <cell r="L159">
            <v>0</v>
          </cell>
          <cell r="M159">
            <v>0</v>
          </cell>
          <cell r="N159">
            <v>0</v>
          </cell>
          <cell r="O159">
            <v>0</v>
          </cell>
          <cell r="P159">
            <v>0</v>
          </cell>
          <cell r="Q159">
            <v>0</v>
          </cell>
          <cell r="R159">
            <v>0</v>
          </cell>
          <cell r="S159">
            <v>0</v>
          </cell>
          <cell r="T159">
            <v>0</v>
          </cell>
          <cell r="U159">
            <v>0</v>
          </cell>
          <cell r="V159">
            <v>0</v>
          </cell>
          <cell r="W159">
            <v>0</v>
          </cell>
        </row>
        <row r="160">
          <cell r="A160">
            <v>160</v>
          </cell>
        </row>
        <row r="161">
          <cell r="A161">
            <v>161</v>
          </cell>
          <cell r="D161" t="str">
            <v>Provision for estimated losses and reserves</v>
          </cell>
          <cell r="H161" t="str">
            <v>[USD 000s]</v>
          </cell>
          <cell r="I161" t="str">
            <v>[Input]</v>
          </cell>
        </row>
        <row r="162">
          <cell r="A162">
            <v>162</v>
          </cell>
          <cell r="D162" t="str">
            <v>Decommissioning trust contributions and realized change in trust assets</v>
          </cell>
          <cell r="H162" t="str">
            <v>[USD 000s]</v>
          </cell>
          <cell r="I162" t="str">
            <v>[Calc]</v>
          </cell>
          <cell r="K162">
            <v>0</v>
          </cell>
          <cell r="L162">
            <v>0</v>
          </cell>
          <cell r="M162">
            <v>0</v>
          </cell>
          <cell r="N162">
            <v>0</v>
          </cell>
          <cell r="O162">
            <v>0</v>
          </cell>
          <cell r="P162">
            <v>0</v>
          </cell>
          <cell r="Q162">
            <v>0</v>
          </cell>
          <cell r="R162">
            <v>0</v>
          </cell>
          <cell r="S162">
            <v>0</v>
          </cell>
          <cell r="T162">
            <v>0</v>
          </cell>
          <cell r="U162">
            <v>0</v>
          </cell>
          <cell r="V162">
            <v>0</v>
          </cell>
          <cell r="W162">
            <v>0</v>
          </cell>
        </row>
        <row r="163">
          <cell r="A163">
            <v>163</v>
          </cell>
          <cell r="D163" t="str">
            <v>Other</v>
          </cell>
          <cell r="H163" t="str">
            <v>[USD 000s]</v>
          </cell>
          <cell r="I163" t="str">
            <v>[Input]</v>
          </cell>
        </row>
        <row r="164">
          <cell r="A164">
            <v>164</v>
          </cell>
        </row>
        <row r="165">
          <cell r="A165">
            <v>165</v>
          </cell>
          <cell r="D165" t="str">
            <v>Net cash flow provided by operating activities</v>
          </cell>
          <cell r="H165" t="str">
            <v>[USD 000s]</v>
          </cell>
          <cell r="I165" t="str">
            <v>[Calc]</v>
          </cell>
          <cell r="K165">
            <v>9791.6942240048338</v>
          </cell>
          <cell r="L165">
            <v>31677.329122959614</v>
          </cell>
          <cell r="M165">
            <v>29739.781931523012</v>
          </cell>
          <cell r="N165">
            <v>46967.063690182578</v>
          </cell>
          <cell r="O165">
            <v>28535.714646605946</v>
          </cell>
          <cell r="P165">
            <v>26525.219514110828</v>
          </cell>
          <cell r="Q165">
            <v>42560.881420444202</v>
          </cell>
          <cell r="R165">
            <v>23047.633576403852</v>
          </cell>
          <cell r="S165">
            <v>18376.182367147001</v>
          </cell>
          <cell r="T165">
            <v>41246.110868059579</v>
          </cell>
          <cell r="U165">
            <v>24991.170591968596</v>
          </cell>
          <cell r="V165">
            <v>32103.324606535254</v>
          </cell>
          <cell r="W165">
            <v>27966.143889416897</v>
          </cell>
        </row>
        <row r="166">
          <cell r="A166">
            <v>166</v>
          </cell>
        </row>
        <row r="167">
          <cell r="A167">
            <v>167</v>
          </cell>
          <cell r="D167" t="str">
            <v>Investing Activities:</v>
          </cell>
        </row>
        <row r="168">
          <cell r="A168">
            <v>168</v>
          </cell>
          <cell r="D168" t="str">
            <v>Investment and Construction</v>
          </cell>
          <cell r="H168" t="str">
            <v>[USD 000s]</v>
          </cell>
          <cell r="I168" t="str">
            <v>[Calc]</v>
          </cell>
          <cell r="K168">
            <v>-6500</v>
          </cell>
          <cell r="L168">
            <v>-9000</v>
          </cell>
          <cell r="M168">
            <v>-10200</v>
          </cell>
          <cell r="N168">
            <v>-10200</v>
          </cell>
          <cell r="O168">
            <v>-9200</v>
          </cell>
          <cell r="P168">
            <v>-8200</v>
          </cell>
          <cell r="Q168">
            <v>-7200</v>
          </cell>
          <cell r="R168">
            <v>-6200</v>
          </cell>
          <cell r="S168">
            <v>-5200</v>
          </cell>
          <cell r="T168">
            <v>-4200</v>
          </cell>
          <cell r="U168">
            <v>-3200</v>
          </cell>
          <cell r="V168">
            <v>-1200</v>
          </cell>
          <cell r="W168">
            <v>-1200</v>
          </cell>
        </row>
        <row r="169">
          <cell r="A169">
            <v>169</v>
          </cell>
          <cell r="D169" t="str">
            <v xml:space="preserve">Maintenance capital expenditures </v>
          </cell>
          <cell r="H169" t="str">
            <v>[USD 000s]</v>
          </cell>
          <cell r="I169" t="str">
            <v>[Calc]</v>
          </cell>
          <cell r="K169">
            <v>0</v>
          </cell>
          <cell r="L169">
            <v>0</v>
          </cell>
          <cell r="M169">
            <v>0</v>
          </cell>
          <cell r="N169">
            <v>0</v>
          </cell>
          <cell r="O169">
            <v>0</v>
          </cell>
          <cell r="P169">
            <v>0</v>
          </cell>
          <cell r="Q169">
            <v>0</v>
          </cell>
          <cell r="R169">
            <v>0</v>
          </cell>
          <cell r="S169">
            <v>0</v>
          </cell>
          <cell r="T169">
            <v>0</v>
          </cell>
          <cell r="U169">
            <v>0</v>
          </cell>
          <cell r="V169">
            <v>0</v>
          </cell>
          <cell r="W169">
            <v>0</v>
          </cell>
        </row>
        <row r="170">
          <cell r="A170">
            <v>170</v>
          </cell>
          <cell r="D170" t="str">
            <v>Nuclear fuel purchases</v>
          </cell>
          <cell r="H170" t="str">
            <v>[USD 000s]</v>
          </cell>
          <cell r="I170" t="str">
            <v>[Calc]</v>
          </cell>
          <cell r="K170">
            <v>-40130.81048</v>
          </cell>
          <cell r="L170">
            <v>-2136.7567199999976</v>
          </cell>
          <cell r="M170">
            <v>-21367.567199999998</v>
          </cell>
          <cell r="N170">
            <v>-19230.81048</v>
          </cell>
          <cell r="O170">
            <v>-2136.7567200000049</v>
          </cell>
          <cell r="P170">
            <v>-21367.56719999999</v>
          </cell>
          <cell r="Q170">
            <v>-19807.734794399992</v>
          </cell>
          <cell r="R170">
            <v>-2266.8852042479994</v>
          </cell>
          <cell r="S170">
            <v>-18679.134083003519</v>
          </cell>
          <cell r="T170">
            <v>-14285.334768329019</v>
          </cell>
          <cell r="U170">
            <v>-8991.8246069537709</v>
          </cell>
          <cell r="V170">
            <v>-841.96175865113037</v>
          </cell>
          <cell r="W170">
            <v>0</v>
          </cell>
        </row>
        <row r="171">
          <cell r="A171">
            <v>171</v>
          </cell>
          <cell r="D171" t="str">
            <v>Investment in other nonregulated/nonutility properties</v>
          </cell>
          <cell r="H171" t="str">
            <v>[USD 000s]</v>
          </cell>
          <cell r="I171" t="str">
            <v>[Calc]</v>
          </cell>
          <cell r="K171">
            <v>-1000</v>
          </cell>
          <cell r="L171">
            <v>0</v>
          </cell>
          <cell r="M171">
            <v>0</v>
          </cell>
          <cell r="N171">
            <v>0</v>
          </cell>
          <cell r="O171">
            <v>0</v>
          </cell>
          <cell r="P171">
            <v>0</v>
          </cell>
          <cell r="Q171">
            <v>0</v>
          </cell>
          <cell r="R171">
            <v>0</v>
          </cell>
          <cell r="S171">
            <v>0</v>
          </cell>
          <cell r="T171">
            <v>0</v>
          </cell>
          <cell r="U171">
            <v>0</v>
          </cell>
          <cell r="V171">
            <v>0</v>
          </cell>
          <cell r="W171">
            <v>0</v>
          </cell>
        </row>
        <row r="172">
          <cell r="A172">
            <v>172</v>
          </cell>
          <cell r="D172" t="str">
            <v>Other</v>
          </cell>
          <cell r="H172" t="str">
            <v>[USD 000s]</v>
          </cell>
          <cell r="I172" t="str">
            <v>[Calc]</v>
          </cell>
        </row>
        <row r="173">
          <cell r="A173">
            <v>173</v>
          </cell>
        </row>
        <row r="174">
          <cell r="A174">
            <v>174</v>
          </cell>
          <cell r="D174" t="str">
            <v>Net cash flow provided by (used in) investing activities</v>
          </cell>
          <cell r="H174" t="str">
            <v>[USD 000s]</v>
          </cell>
          <cell r="I174" t="str">
            <v>[Calc]</v>
          </cell>
          <cell r="K174">
            <v>-47630.81048</v>
          </cell>
          <cell r="L174">
            <v>-11136.756719999998</v>
          </cell>
          <cell r="M174">
            <v>-31567.567199999998</v>
          </cell>
          <cell r="N174">
            <v>-29430.81048</v>
          </cell>
          <cell r="O174">
            <v>-11336.756720000005</v>
          </cell>
          <cell r="P174">
            <v>-29567.56719999999</v>
          </cell>
          <cell r="Q174">
            <v>-27007.734794399992</v>
          </cell>
          <cell r="R174">
            <v>-8466.8852042479994</v>
          </cell>
          <cell r="S174">
            <v>-23879.134083003519</v>
          </cell>
          <cell r="T174">
            <v>-18485.334768329019</v>
          </cell>
          <cell r="U174">
            <v>-12191.824606953771</v>
          </cell>
          <cell r="V174">
            <v>-2041.9617586511304</v>
          </cell>
          <cell r="W174">
            <v>-1200</v>
          </cell>
        </row>
        <row r="175">
          <cell r="A175">
            <v>175</v>
          </cell>
        </row>
        <row r="176">
          <cell r="A176">
            <v>176</v>
          </cell>
          <cell r="D176" t="str">
            <v>Financing Activities:</v>
          </cell>
        </row>
        <row r="177">
          <cell r="A177">
            <v>177</v>
          </cell>
          <cell r="D177" t="str">
            <v>Proceeds from the issuance of:</v>
          </cell>
        </row>
        <row r="178">
          <cell r="A178">
            <v>178</v>
          </cell>
          <cell r="D178" t="str">
            <v>Long-term debt</v>
          </cell>
          <cell r="H178" t="str">
            <v>[USD 000s]</v>
          </cell>
          <cell r="I178" t="str">
            <v>[Feed]</v>
          </cell>
          <cell r="K178">
            <v>0</v>
          </cell>
          <cell r="L178">
            <v>0</v>
          </cell>
          <cell r="M178">
            <v>0</v>
          </cell>
          <cell r="N178">
            <v>0</v>
          </cell>
          <cell r="O178">
            <v>0</v>
          </cell>
          <cell r="P178">
            <v>0</v>
          </cell>
          <cell r="Q178">
            <v>0</v>
          </cell>
          <cell r="R178">
            <v>0</v>
          </cell>
          <cell r="S178">
            <v>0</v>
          </cell>
          <cell r="T178">
            <v>0</v>
          </cell>
          <cell r="U178">
            <v>0</v>
          </cell>
          <cell r="V178">
            <v>0</v>
          </cell>
          <cell r="W178">
            <v>0</v>
          </cell>
        </row>
        <row r="179">
          <cell r="A179">
            <v>179</v>
          </cell>
          <cell r="D179" t="str">
            <v>Long-term debt - Fuel Financing</v>
          </cell>
          <cell r="H179" t="str">
            <v>[USD 000s]</v>
          </cell>
          <cell r="I179" t="str">
            <v>[Feed]</v>
          </cell>
          <cell r="K179">
            <v>0</v>
          </cell>
          <cell r="L179">
            <v>0</v>
          </cell>
          <cell r="M179">
            <v>0</v>
          </cell>
          <cell r="N179">
            <v>0</v>
          </cell>
          <cell r="O179">
            <v>0</v>
          </cell>
          <cell r="P179">
            <v>0</v>
          </cell>
          <cell r="Q179">
            <v>0</v>
          </cell>
          <cell r="R179">
            <v>0</v>
          </cell>
          <cell r="S179">
            <v>0</v>
          </cell>
          <cell r="T179">
            <v>0</v>
          </cell>
          <cell r="U179">
            <v>0</v>
          </cell>
          <cell r="V179">
            <v>0</v>
          </cell>
          <cell r="W179">
            <v>0</v>
          </cell>
        </row>
        <row r="180">
          <cell r="A180">
            <v>180</v>
          </cell>
          <cell r="D180" t="str">
            <v>Preferred stock</v>
          </cell>
          <cell r="H180" t="str">
            <v>[USD 000s]</v>
          </cell>
          <cell r="I180" t="str">
            <v>[Feed]</v>
          </cell>
          <cell r="K180">
            <v>0</v>
          </cell>
          <cell r="L180">
            <v>0</v>
          </cell>
          <cell r="M180">
            <v>0</v>
          </cell>
          <cell r="N180">
            <v>0</v>
          </cell>
          <cell r="O180">
            <v>0</v>
          </cell>
          <cell r="P180">
            <v>0</v>
          </cell>
          <cell r="Q180">
            <v>0</v>
          </cell>
          <cell r="R180">
            <v>0</v>
          </cell>
          <cell r="S180">
            <v>0</v>
          </cell>
          <cell r="T180">
            <v>0</v>
          </cell>
          <cell r="U180">
            <v>0</v>
          </cell>
          <cell r="V180">
            <v>0</v>
          </cell>
          <cell r="W180">
            <v>0</v>
          </cell>
        </row>
        <row r="181">
          <cell r="A181">
            <v>181</v>
          </cell>
          <cell r="D181" t="str">
            <v>Common stock</v>
          </cell>
          <cell r="H181" t="str">
            <v>[USD 000s]</v>
          </cell>
          <cell r="I181" t="str">
            <v>[Feed]</v>
          </cell>
          <cell r="K181">
            <v>30000</v>
          </cell>
          <cell r="L181">
            <v>0</v>
          </cell>
          <cell r="M181">
            <v>0</v>
          </cell>
          <cell r="N181">
            <v>0</v>
          </cell>
          <cell r="O181">
            <v>0</v>
          </cell>
          <cell r="P181">
            <v>0</v>
          </cell>
          <cell r="Q181">
            <v>0</v>
          </cell>
          <cell r="R181">
            <v>0</v>
          </cell>
          <cell r="S181">
            <v>0</v>
          </cell>
          <cell r="T181">
            <v>0</v>
          </cell>
          <cell r="U181">
            <v>0</v>
          </cell>
          <cell r="V181">
            <v>0</v>
          </cell>
          <cell r="W181">
            <v>0</v>
          </cell>
        </row>
        <row r="182">
          <cell r="A182">
            <v>182</v>
          </cell>
        </row>
        <row r="183">
          <cell r="A183">
            <v>183</v>
          </cell>
          <cell r="D183" t="str">
            <v xml:space="preserve">Retirement of long-term debt </v>
          </cell>
          <cell r="H183" t="str">
            <v>[USD 000s]</v>
          </cell>
          <cell r="I183" t="str">
            <v>[Feed]</v>
          </cell>
          <cell r="K183">
            <v>0</v>
          </cell>
          <cell r="L183">
            <v>0</v>
          </cell>
          <cell r="M183">
            <v>0</v>
          </cell>
          <cell r="N183">
            <v>0</v>
          </cell>
          <cell r="O183">
            <v>0</v>
          </cell>
          <cell r="P183">
            <v>0</v>
          </cell>
          <cell r="Q183">
            <v>0</v>
          </cell>
          <cell r="R183">
            <v>0</v>
          </cell>
          <cell r="S183">
            <v>0</v>
          </cell>
          <cell r="T183">
            <v>0</v>
          </cell>
          <cell r="U183">
            <v>0</v>
          </cell>
          <cell r="V183">
            <v>0</v>
          </cell>
          <cell r="W183">
            <v>0</v>
          </cell>
        </row>
        <row r="184">
          <cell r="A184">
            <v>184</v>
          </cell>
          <cell r="D184" t="str">
            <v>Retirement of long-term debt - Fuel Financing</v>
          </cell>
          <cell r="H184" t="str">
            <v>[USD 000s]</v>
          </cell>
          <cell r="I184" t="str">
            <v>[Feed]</v>
          </cell>
          <cell r="K184">
            <v>0</v>
          </cell>
          <cell r="L184">
            <v>0</v>
          </cell>
          <cell r="M184">
            <v>0</v>
          </cell>
          <cell r="N184">
            <v>0</v>
          </cell>
          <cell r="O184">
            <v>0</v>
          </cell>
          <cell r="P184">
            <v>0</v>
          </cell>
          <cell r="Q184">
            <v>0</v>
          </cell>
          <cell r="R184">
            <v>0</v>
          </cell>
          <cell r="S184">
            <v>0</v>
          </cell>
          <cell r="T184">
            <v>0</v>
          </cell>
          <cell r="U184">
            <v>0</v>
          </cell>
          <cell r="V184">
            <v>0</v>
          </cell>
          <cell r="W184">
            <v>0</v>
          </cell>
        </row>
        <row r="185">
          <cell r="A185">
            <v>185</v>
          </cell>
          <cell r="D185" t="str">
            <v>Redemption of preferred stock</v>
          </cell>
          <cell r="H185" t="str">
            <v>[USD 000s]</v>
          </cell>
          <cell r="I185" t="str">
            <v>[Feed]</v>
          </cell>
          <cell r="K185">
            <v>0</v>
          </cell>
          <cell r="L185">
            <v>0</v>
          </cell>
          <cell r="M185">
            <v>0</v>
          </cell>
          <cell r="N185">
            <v>0</v>
          </cell>
          <cell r="O185">
            <v>0</v>
          </cell>
          <cell r="P185">
            <v>0</v>
          </cell>
          <cell r="Q185">
            <v>0</v>
          </cell>
          <cell r="R185">
            <v>0</v>
          </cell>
          <cell r="S185">
            <v>0</v>
          </cell>
          <cell r="T185">
            <v>0</v>
          </cell>
          <cell r="U185">
            <v>0</v>
          </cell>
          <cell r="V185">
            <v>0</v>
          </cell>
          <cell r="W185">
            <v>0</v>
          </cell>
        </row>
        <row r="186">
          <cell r="A186">
            <v>186</v>
          </cell>
          <cell r="D186" t="str">
            <v>Repurchase of common stock</v>
          </cell>
          <cell r="H186" t="str">
            <v>[USD 000s]</v>
          </cell>
          <cell r="I186" t="str">
            <v>[Feed]</v>
          </cell>
          <cell r="K186">
            <v>0</v>
          </cell>
          <cell r="L186">
            <v>0</v>
          </cell>
          <cell r="M186">
            <v>0</v>
          </cell>
          <cell r="N186">
            <v>0</v>
          </cell>
          <cell r="O186">
            <v>0</v>
          </cell>
          <cell r="P186">
            <v>0</v>
          </cell>
          <cell r="Q186">
            <v>0</v>
          </cell>
          <cell r="R186">
            <v>0</v>
          </cell>
          <cell r="S186">
            <v>0</v>
          </cell>
          <cell r="T186">
            <v>0</v>
          </cell>
          <cell r="U186">
            <v>0</v>
          </cell>
          <cell r="V186">
            <v>0</v>
          </cell>
          <cell r="W186">
            <v>0</v>
          </cell>
        </row>
        <row r="187">
          <cell r="A187">
            <v>187</v>
          </cell>
          <cell r="D187" t="str">
            <v>Changes in short-term borrowings - net (Notes payable)</v>
          </cell>
          <cell r="H187" t="str">
            <v>[USD 000s]</v>
          </cell>
          <cell r="I187" t="str">
            <v>[Feed]</v>
          </cell>
          <cell r="K187">
            <v>20000</v>
          </cell>
          <cell r="L187">
            <v>0</v>
          </cell>
          <cell r="M187">
            <v>0</v>
          </cell>
          <cell r="N187">
            <v>0</v>
          </cell>
          <cell r="O187">
            <v>0</v>
          </cell>
          <cell r="P187">
            <v>0</v>
          </cell>
          <cell r="Q187">
            <v>0</v>
          </cell>
          <cell r="R187">
            <v>0</v>
          </cell>
          <cell r="S187">
            <v>0</v>
          </cell>
          <cell r="T187">
            <v>0</v>
          </cell>
          <cell r="U187">
            <v>0</v>
          </cell>
          <cell r="V187">
            <v>0</v>
          </cell>
          <cell r="W187">
            <v>-20000</v>
          </cell>
        </row>
        <row r="188">
          <cell r="A188">
            <v>188</v>
          </cell>
          <cell r="D188" t="str">
            <v>Preferred stock dividends paid</v>
          </cell>
          <cell r="H188" t="str">
            <v>[USD 000s]</v>
          </cell>
          <cell r="I188" t="str">
            <v>[Feed]</v>
          </cell>
          <cell r="K188">
            <v>0</v>
          </cell>
          <cell r="L188">
            <v>0</v>
          </cell>
          <cell r="M188">
            <v>0</v>
          </cell>
          <cell r="N188">
            <v>0</v>
          </cell>
          <cell r="O188">
            <v>0</v>
          </cell>
          <cell r="P188">
            <v>0</v>
          </cell>
          <cell r="Q188">
            <v>0</v>
          </cell>
          <cell r="R188">
            <v>0</v>
          </cell>
          <cell r="S188">
            <v>0</v>
          </cell>
          <cell r="T188">
            <v>0</v>
          </cell>
          <cell r="U188">
            <v>0</v>
          </cell>
          <cell r="V188">
            <v>0</v>
          </cell>
          <cell r="W188">
            <v>0</v>
          </cell>
        </row>
        <row r="189">
          <cell r="A189">
            <v>189</v>
          </cell>
          <cell r="D189" t="str">
            <v>Common stock dividends paid</v>
          </cell>
          <cell r="H189" t="str">
            <v>[USD 000s]</v>
          </cell>
          <cell r="I189" t="str">
            <v>[Feed]</v>
          </cell>
          <cell r="K189">
            <v>7839.1162559951626</v>
          </cell>
          <cell r="L189">
            <v>-20540.572402959617</v>
          </cell>
          <cell r="M189">
            <v>1827.7852684769859</v>
          </cell>
          <cell r="N189">
            <v>-17536.253210182578</v>
          </cell>
          <cell r="O189">
            <v>-17198.957926605941</v>
          </cell>
          <cell r="P189">
            <v>3042.3476858891627</v>
          </cell>
          <cell r="Q189">
            <v>-15553.14662604421</v>
          </cell>
          <cell r="R189">
            <v>-14580.748372155853</v>
          </cell>
          <cell r="S189">
            <v>5502.9517158565177</v>
          </cell>
          <cell r="T189">
            <v>-22760.77609973056</v>
          </cell>
          <cell r="U189">
            <v>-12799.345985014825</v>
          </cell>
          <cell r="V189">
            <v>-30061.362847884124</v>
          </cell>
          <cell r="W189">
            <v>-26766.143889416897</v>
          </cell>
        </row>
        <row r="190">
          <cell r="A190">
            <v>190</v>
          </cell>
        </row>
        <row r="191">
          <cell r="A191">
            <v>191</v>
          </cell>
        </row>
        <row r="192">
          <cell r="A192">
            <v>192</v>
          </cell>
          <cell r="D192" t="str">
            <v>Net cash flow provided by (used in) financing activities</v>
          </cell>
          <cell r="H192" t="str">
            <v>[USD 000s]</v>
          </cell>
          <cell r="I192" t="str">
            <v>[Calc]</v>
          </cell>
          <cell r="K192">
            <v>57839.116255995163</v>
          </cell>
          <cell r="L192">
            <v>-20540.572402959617</v>
          </cell>
          <cell r="M192">
            <v>1827.7852684769859</v>
          </cell>
          <cell r="N192">
            <v>-17536.253210182578</v>
          </cell>
          <cell r="O192">
            <v>-17198.957926605941</v>
          </cell>
          <cell r="P192">
            <v>3042.3476858891627</v>
          </cell>
          <cell r="Q192">
            <v>-15553.14662604421</v>
          </cell>
          <cell r="R192">
            <v>-14580.748372155853</v>
          </cell>
          <cell r="S192">
            <v>5502.9517158565177</v>
          </cell>
          <cell r="T192">
            <v>-22760.77609973056</v>
          </cell>
          <cell r="U192">
            <v>-12799.345985014825</v>
          </cell>
          <cell r="V192">
            <v>-30061.362847884124</v>
          </cell>
          <cell r="W192">
            <v>-46766.143889416897</v>
          </cell>
        </row>
        <row r="193">
          <cell r="A193">
            <v>193</v>
          </cell>
        </row>
        <row r="194">
          <cell r="A194">
            <v>194</v>
          </cell>
          <cell r="D194" t="str">
            <v>Effect of exchange rates on cash and cash equivalents</v>
          </cell>
          <cell r="H194" t="str">
            <v>[USD 000s]</v>
          </cell>
          <cell r="I194" t="str">
            <v>[Input]</v>
          </cell>
          <cell r="K194">
            <v>0</v>
          </cell>
          <cell r="L194">
            <v>0</v>
          </cell>
          <cell r="M194">
            <v>0</v>
          </cell>
          <cell r="N194">
            <v>0</v>
          </cell>
          <cell r="O194">
            <v>0</v>
          </cell>
          <cell r="P194">
            <v>0</v>
          </cell>
          <cell r="Q194">
            <v>0</v>
          </cell>
          <cell r="R194">
            <v>0</v>
          </cell>
          <cell r="S194">
            <v>0</v>
          </cell>
          <cell r="T194">
            <v>0</v>
          </cell>
          <cell r="U194">
            <v>0</v>
          </cell>
          <cell r="V194">
            <v>0</v>
          </cell>
          <cell r="W194">
            <v>0</v>
          </cell>
        </row>
        <row r="195">
          <cell r="A195">
            <v>195</v>
          </cell>
        </row>
        <row r="196">
          <cell r="A196">
            <v>196</v>
          </cell>
          <cell r="D196" t="str">
            <v>Net increase (decrease) in cash and cash equivalents</v>
          </cell>
          <cell r="H196" t="str">
            <v>[USD 000s]</v>
          </cell>
          <cell r="I196" t="str">
            <v>[Calc]</v>
          </cell>
          <cell r="K196">
            <v>19999.999999999996</v>
          </cell>
          <cell r="L196">
            <v>0</v>
          </cell>
          <cell r="M196">
            <v>0</v>
          </cell>
          <cell r="N196">
            <v>0</v>
          </cell>
          <cell r="O196">
            <v>0</v>
          </cell>
          <cell r="P196">
            <v>0</v>
          </cell>
          <cell r="Q196">
            <v>0</v>
          </cell>
          <cell r="R196">
            <v>0</v>
          </cell>
          <cell r="S196">
            <v>0</v>
          </cell>
          <cell r="T196">
            <v>0</v>
          </cell>
          <cell r="U196">
            <v>0</v>
          </cell>
          <cell r="V196">
            <v>0</v>
          </cell>
          <cell r="W196">
            <v>-20000</v>
          </cell>
        </row>
        <row r="197">
          <cell r="A197">
            <v>197</v>
          </cell>
        </row>
        <row r="198">
          <cell r="A198">
            <v>198</v>
          </cell>
        </row>
        <row r="199">
          <cell r="A199">
            <v>199</v>
          </cell>
          <cell r="B199" t="str">
            <v>2. VALUATION SECTION</v>
          </cell>
        </row>
        <row r="200">
          <cell r="A200">
            <v>200</v>
          </cell>
        </row>
        <row r="201">
          <cell r="A201">
            <v>201</v>
          </cell>
          <cell r="C201" t="str">
            <v>DETERMINATION OF WACC</v>
          </cell>
        </row>
        <row r="202">
          <cell r="A202">
            <v>202</v>
          </cell>
        </row>
        <row r="203">
          <cell r="A203">
            <v>203</v>
          </cell>
          <cell r="D203" t="str">
            <v>Risk Free Rate (Real)</v>
          </cell>
          <cell r="H203" t="str">
            <v>[%]</v>
          </cell>
          <cell r="I203" t="str">
            <v>[Feed]</v>
          </cell>
          <cell r="K203">
            <v>0.04</v>
          </cell>
          <cell r="L203">
            <v>0.04</v>
          </cell>
          <cell r="M203">
            <v>0.04</v>
          </cell>
          <cell r="N203">
            <v>0.04</v>
          </cell>
          <cell r="O203">
            <v>0.04</v>
          </cell>
          <cell r="P203">
            <v>0.04</v>
          </cell>
          <cell r="Q203">
            <v>0.04</v>
          </cell>
          <cell r="R203">
            <v>0.04</v>
          </cell>
          <cell r="S203">
            <v>0.04</v>
          </cell>
          <cell r="T203">
            <v>0.04</v>
          </cell>
          <cell r="U203">
            <v>0.04</v>
          </cell>
          <cell r="V203">
            <v>0.04</v>
          </cell>
          <cell r="W203">
            <v>0.04</v>
          </cell>
        </row>
        <row r="204">
          <cell r="A204">
            <v>204</v>
          </cell>
          <cell r="D204" t="str">
            <v>Risk Free Rate (Nominal)</v>
          </cell>
          <cell r="H204" t="str">
            <v>[%]</v>
          </cell>
          <cell r="I204" t="str">
            <v>[Feed]</v>
          </cell>
          <cell r="K204">
            <v>0.06</v>
          </cell>
          <cell r="L204">
            <v>0.06</v>
          </cell>
          <cell r="M204">
            <v>0.06</v>
          </cell>
          <cell r="N204">
            <v>0.06</v>
          </cell>
          <cell r="O204">
            <v>0.06</v>
          </cell>
          <cell r="P204">
            <v>0.06</v>
          </cell>
          <cell r="Q204">
            <v>0.06</v>
          </cell>
          <cell r="R204">
            <v>0.06</v>
          </cell>
          <cell r="S204">
            <v>0.06</v>
          </cell>
          <cell r="T204">
            <v>0.06</v>
          </cell>
          <cell r="U204">
            <v>0.06</v>
          </cell>
          <cell r="V204">
            <v>0.06</v>
          </cell>
          <cell r="W204">
            <v>0.06</v>
          </cell>
        </row>
        <row r="205">
          <cell r="A205">
            <v>205</v>
          </cell>
          <cell r="E205" t="str">
            <v>Implied Inflation</v>
          </cell>
          <cell r="H205" t="str">
            <v>[%]</v>
          </cell>
          <cell r="I205" t="str">
            <v>[Calc]</v>
          </cell>
          <cell r="K205">
            <v>1.9230769230769162E-2</v>
          </cell>
          <cell r="L205">
            <v>1.9230769230769162E-2</v>
          </cell>
          <cell r="M205">
            <v>1.9230769230769162E-2</v>
          </cell>
          <cell r="N205">
            <v>1.9230769230769162E-2</v>
          </cell>
          <cell r="O205">
            <v>1.9230769230769162E-2</v>
          </cell>
          <cell r="P205">
            <v>1.9230769230769162E-2</v>
          </cell>
          <cell r="Q205">
            <v>1.9230769230769162E-2</v>
          </cell>
          <cell r="R205">
            <v>1.9230769230769162E-2</v>
          </cell>
          <cell r="S205">
            <v>1.9230769230769162E-2</v>
          </cell>
          <cell r="T205">
            <v>1.9230769230769162E-2</v>
          </cell>
          <cell r="U205">
            <v>1.9230769230769162E-2</v>
          </cell>
          <cell r="V205">
            <v>1.9230769230769162E-2</v>
          </cell>
          <cell r="W205">
            <v>1.9230769230769162E-2</v>
          </cell>
        </row>
        <row r="206">
          <cell r="A206">
            <v>206</v>
          </cell>
        </row>
        <row r="207">
          <cell r="A207">
            <v>207</v>
          </cell>
          <cell r="D207" t="str">
            <v>Market Risk Premium</v>
          </cell>
          <cell r="H207" t="str">
            <v>[%]</v>
          </cell>
          <cell r="I207" t="str">
            <v>[Feed]</v>
          </cell>
          <cell r="K207">
            <v>6.5000000000000002E-2</v>
          </cell>
          <cell r="L207">
            <v>6.5000000000000002E-2</v>
          </cell>
          <cell r="M207">
            <v>6.5000000000000002E-2</v>
          </cell>
          <cell r="N207">
            <v>6.5000000000000002E-2</v>
          </cell>
          <cell r="O207">
            <v>6.5000000000000002E-2</v>
          </cell>
          <cell r="P207">
            <v>6.5000000000000002E-2</v>
          </cell>
          <cell r="Q207">
            <v>6.5000000000000002E-2</v>
          </cell>
          <cell r="R207">
            <v>6.5000000000000002E-2</v>
          </cell>
          <cell r="S207">
            <v>6.5000000000000002E-2</v>
          </cell>
          <cell r="T207">
            <v>6.5000000000000002E-2</v>
          </cell>
          <cell r="U207">
            <v>6.5000000000000002E-2</v>
          </cell>
          <cell r="V207">
            <v>6.5000000000000002E-2</v>
          </cell>
          <cell r="W207">
            <v>6.5000000000000002E-2</v>
          </cell>
        </row>
        <row r="208">
          <cell r="A208">
            <v>208</v>
          </cell>
          <cell r="D208" t="str">
            <v>Unlevered Beta</v>
          </cell>
          <cell r="H208" t="str">
            <v>[Factor]</v>
          </cell>
          <cell r="I208" t="str">
            <v>[Feed]</v>
          </cell>
          <cell r="K208">
            <v>0.49</v>
          </cell>
          <cell r="L208">
            <v>0.49</v>
          </cell>
          <cell r="M208">
            <v>0.49</v>
          </cell>
          <cell r="N208">
            <v>0.49</v>
          </cell>
          <cell r="O208">
            <v>0.49</v>
          </cell>
          <cell r="P208">
            <v>0.49</v>
          </cell>
          <cell r="Q208">
            <v>0.49</v>
          </cell>
          <cell r="R208">
            <v>0.49</v>
          </cell>
          <cell r="S208">
            <v>0.49</v>
          </cell>
          <cell r="T208">
            <v>0.85</v>
          </cell>
          <cell r="U208">
            <v>0.85</v>
          </cell>
          <cell r="V208">
            <v>0.85</v>
          </cell>
          <cell r="W208">
            <v>0.85</v>
          </cell>
        </row>
        <row r="209">
          <cell r="A209">
            <v>209</v>
          </cell>
          <cell r="D209" t="str">
            <v>Marginal Tax Rate</v>
          </cell>
          <cell r="H209" t="str">
            <v>[%]</v>
          </cell>
          <cell r="I209" t="str">
            <v>[Feed]</v>
          </cell>
          <cell r="K209">
            <v>0.41339999999999999</v>
          </cell>
          <cell r="L209">
            <v>0.41339999999999999</v>
          </cell>
          <cell r="M209">
            <v>0.41339999999999999</v>
          </cell>
          <cell r="N209">
            <v>0.41339999999999999</v>
          </cell>
          <cell r="O209">
            <v>0.41339999999999999</v>
          </cell>
          <cell r="P209">
            <v>0.41339999999999999</v>
          </cell>
          <cell r="Q209">
            <v>0.41339999999999999</v>
          </cell>
          <cell r="R209">
            <v>0.41339999999999999</v>
          </cell>
          <cell r="S209">
            <v>0.41339999999999999</v>
          </cell>
          <cell r="T209">
            <v>0.41339999999999999</v>
          </cell>
          <cell r="U209">
            <v>0.41339999999999999</v>
          </cell>
          <cell r="V209">
            <v>0.41339999999999999</v>
          </cell>
          <cell r="W209">
            <v>0.41339999999999999</v>
          </cell>
        </row>
        <row r="210">
          <cell r="A210">
            <v>210</v>
          </cell>
          <cell r="D210" t="str">
            <v>Market Value of D / E</v>
          </cell>
          <cell r="H210" t="str">
            <v>[%]</v>
          </cell>
          <cell r="I210" t="str">
            <v>[Feed]</v>
          </cell>
          <cell r="K210">
            <v>0.25</v>
          </cell>
          <cell r="L210">
            <v>0.25</v>
          </cell>
          <cell r="M210">
            <v>0.25</v>
          </cell>
          <cell r="N210">
            <v>0.25</v>
          </cell>
          <cell r="O210">
            <v>0.25</v>
          </cell>
          <cell r="P210">
            <v>0.25</v>
          </cell>
          <cell r="Q210">
            <v>0.25</v>
          </cell>
          <cell r="R210">
            <v>0.25</v>
          </cell>
          <cell r="S210">
            <v>0.25</v>
          </cell>
          <cell r="T210">
            <v>0</v>
          </cell>
          <cell r="U210">
            <v>0</v>
          </cell>
          <cell r="V210">
            <v>0</v>
          </cell>
          <cell r="W210">
            <v>0</v>
          </cell>
        </row>
        <row r="211">
          <cell r="A211">
            <v>211</v>
          </cell>
        </row>
        <row r="212">
          <cell r="A212">
            <v>212</v>
          </cell>
          <cell r="D212" t="str">
            <v>Relevered Beta</v>
          </cell>
          <cell r="H212" t="str">
            <v>[Factor]</v>
          </cell>
          <cell r="I212" t="str">
            <v>[Calc]</v>
          </cell>
          <cell r="K212">
            <v>0.56185849999999993</v>
          </cell>
          <cell r="L212">
            <v>0.56185849999999993</v>
          </cell>
          <cell r="M212">
            <v>0.56185849999999993</v>
          </cell>
          <cell r="N212">
            <v>0.56185849999999993</v>
          </cell>
          <cell r="O212">
            <v>0.56185849999999993</v>
          </cell>
          <cell r="P212">
            <v>0.56185849999999993</v>
          </cell>
          <cell r="Q212">
            <v>0.56185849999999993</v>
          </cell>
          <cell r="R212">
            <v>0.56185849999999993</v>
          </cell>
          <cell r="S212">
            <v>0.56185849999999993</v>
          </cell>
          <cell r="T212">
            <v>0.85</v>
          </cell>
          <cell r="U212">
            <v>0.85</v>
          </cell>
          <cell r="V212">
            <v>0.85</v>
          </cell>
          <cell r="W212">
            <v>0.85</v>
          </cell>
        </row>
        <row r="213">
          <cell r="A213">
            <v>213</v>
          </cell>
          <cell r="D213" t="str">
            <v>Cost of Equity</v>
          </cell>
          <cell r="H213" t="str">
            <v>[%]</v>
          </cell>
          <cell r="I213" t="str">
            <v>[Calc]</v>
          </cell>
          <cell r="K213">
            <v>9.6520802500000002E-2</v>
          </cell>
          <cell r="L213">
            <v>9.6520802500000002E-2</v>
          </cell>
          <cell r="M213">
            <v>9.6520802500000002E-2</v>
          </cell>
          <cell r="N213">
            <v>9.6520802500000002E-2</v>
          </cell>
          <cell r="O213">
            <v>9.6520802500000002E-2</v>
          </cell>
          <cell r="P213">
            <v>9.6520802500000002E-2</v>
          </cell>
          <cell r="Q213">
            <v>9.6520802500000002E-2</v>
          </cell>
          <cell r="R213">
            <v>9.6520802500000002E-2</v>
          </cell>
          <cell r="S213">
            <v>9.6520802500000002E-2</v>
          </cell>
          <cell r="T213">
            <v>0.11524999999999999</v>
          </cell>
          <cell r="U213">
            <v>0.11524999999999999</v>
          </cell>
          <cell r="V213">
            <v>0.11524999999999999</v>
          </cell>
          <cell r="W213">
            <v>0.11524999999999999</v>
          </cell>
        </row>
        <row r="214">
          <cell r="A214">
            <v>214</v>
          </cell>
        </row>
        <row r="215">
          <cell r="A215">
            <v>215</v>
          </cell>
          <cell r="D215" t="str">
            <v>Debt to Total Capitalization</v>
          </cell>
          <cell r="H215" t="str">
            <v>[%]</v>
          </cell>
          <cell r="I215" t="str">
            <v>[Calc]</v>
          </cell>
          <cell r="K215">
            <v>0.2</v>
          </cell>
          <cell r="L215">
            <v>0.2</v>
          </cell>
          <cell r="M215">
            <v>0.2</v>
          </cell>
          <cell r="N215">
            <v>0.2</v>
          </cell>
          <cell r="O215">
            <v>0.2</v>
          </cell>
          <cell r="P215">
            <v>0.2</v>
          </cell>
          <cell r="Q215">
            <v>0.2</v>
          </cell>
          <cell r="R215">
            <v>0.2</v>
          </cell>
          <cell r="S215">
            <v>0.2</v>
          </cell>
          <cell r="T215">
            <v>0</v>
          </cell>
          <cell r="U215">
            <v>0</v>
          </cell>
          <cell r="V215">
            <v>0</v>
          </cell>
          <cell r="W215">
            <v>0</v>
          </cell>
        </row>
        <row r="216">
          <cell r="A216">
            <v>216</v>
          </cell>
          <cell r="D216" t="str">
            <v>Equity to Total Capitalization</v>
          </cell>
          <cell r="H216" t="str">
            <v>[%]</v>
          </cell>
          <cell r="I216" t="str">
            <v>[Calc]</v>
          </cell>
          <cell r="K216">
            <v>0.8</v>
          </cell>
          <cell r="L216">
            <v>0.8</v>
          </cell>
          <cell r="M216">
            <v>0.8</v>
          </cell>
          <cell r="N216">
            <v>0.8</v>
          </cell>
          <cell r="O216">
            <v>0.8</v>
          </cell>
          <cell r="P216">
            <v>0.8</v>
          </cell>
          <cell r="Q216">
            <v>0.8</v>
          </cell>
          <cell r="R216">
            <v>0.8</v>
          </cell>
          <cell r="S216">
            <v>0.8</v>
          </cell>
          <cell r="T216">
            <v>1</v>
          </cell>
          <cell r="U216">
            <v>1</v>
          </cell>
          <cell r="V216">
            <v>1</v>
          </cell>
          <cell r="W216">
            <v>1</v>
          </cell>
        </row>
        <row r="217">
          <cell r="A217">
            <v>217</v>
          </cell>
          <cell r="D217" t="str">
            <v>Cost of Debt - Recoursed</v>
          </cell>
          <cell r="H217" t="str">
            <v>[%]</v>
          </cell>
          <cell r="I217" t="str">
            <v>[Feed]</v>
          </cell>
          <cell r="K217">
            <v>7.5999999999999998E-2</v>
          </cell>
          <cell r="L217">
            <v>7.5999999999999998E-2</v>
          </cell>
          <cell r="M217">
            <v>7.5999999999999998E-2</v>
          </cell>
          <cell r="N217">
            <v>7.5999999999999998E-2</v>
          </cell>
          <cell r="O217">
            <v>7.5999999999999998E-2</v>
          </cell>
          <cell r="P217">
            <v>7.5999999999999998E-2</v>
          </cell>
          <cell r="Q217">
            <v>7.5999999999999998E-2</v>
          </cell>
          <cell r="R217">
            <v>7.5999999999999998E-2</v>
          </cell>
          <cell r="S217">
            <v>7.5999999999999998E-2</v>
          </cell>
          <cell r="T217">
            <v>7.5999999999999998E-2</v>
          </cell>
          <cell r="U217">
            <v>7.5999999999999998E-2</v>
          </cell>
          <cell r="V217">
            <v>7.5999999999999998E-2</v>
          </cell>
          <cell r="W217">
            <v>7.5999999999999998E-2</v>
          </cell>
        </row>
        <row r="218">
          <cell r="A218">
            <v>218</v>
          </cell>
        </row>
        <row r="219">
          <cell r="A219">
            <v>219</v>
          </cell>
          <cell r="D219" t="str">
            <v>Weighted Average Cost of Capital</v>
          </cell>
          <cell r="H219" t="str">
            <v>[%]</v>
          </cell>
          <cell r="I219" t="str">
            <v>[Calc]</v>
          </cell>
          <cell r="K219">
            <v>8.6132962000000007E-2</v>
          </cell>
          <cell r="L219">
            <v>8.6132962000000007E-2</v>
          </cell>
          <cell r="M219">
            <v>8.6132962000000007E-2</v>
          </cell>
          <cell r="N219">
            <v>8.6132962000000007E-2</v>
          </cell>
          <cell r="O219">
            <v>8.6132962000000007E-2</v>
          </cell>
          <cell r="P219">
            <v>8.6132962000000007E-2</v>
          </cell>
          <cell r="Q219">
            <v>8.6132962000000007E-2</v>
          </cell>
          <cell r="R219">
            <v>8.6132962000000007E-2</v>
          </cell>
          <cell r="S219">
            <v>8.6132962000000007E-2</v>
          </cell>
          <cell r="T219">
            <v>0.11524999999999999</v>
          </cell>
          <cell r="U219">
            <v>0.11524999999999999</v>
          </cell>
          <cell r="V219">
            <v>0.11524999999999999</v>
          </cell>
          <cell r="W219">
            <v>0.11524999999999999</v>
          </cell>
        </row>
        <row r="220">
          <cell r="A220">
            <v>220</v>
          </cell>
        </row>
        <row r="221">
          <cell r="A221">
            <v>221</v>
          </cell>
          <cell r="D221" t="str">
            <v>Unlevered Ke</v>
          </cell>
          <cell r="H221" t="str">
            <v>[%]</v>
          </cell>
          <cell r="I221" t="str">
            <v>[Calc]</v>
          </cell>
          <cell r="K221">
            <v>9.1850000000000001E-2</v>
          </cell>
          <cell r="L221">
            <v>9.1850000000000001E-2</v>
          </cell>
          <cell r="M221">
            <v>9.1850000000000001E-2</v>
          </cell>
          <cell r="N221">
            <v>9.1850000000000001E-2</v>
          </cell>
          <cell r="O221">
            <v>9.1850000000000001E-2</v>
          </cell>
          <cell r="P221">
            <v>9.1850000000000001E-2</v>
          </cell>
          <cell r="Q221">
            <v>9.1850000000000001E-2</v>
          </cell>
          <cell r="R221">
            <v>9.1850000000000001E-2</v>
          </cell>
          <cell r="S221">
            <v>9.1850000000000001E-2</v>
          </cell>
          <cell r="T221">
            <v>0.11524999999999999</v>
          </cell>
          <cell r="U221">
            <v>0.11524999999999999</v>
          </cell>
          <cell r="V221">
            <v>0.11524999999999999</v>
          </cell>
          <cell r="W221">
            <v>0.11524999999999999</v>
          </cell>
        </row>
        <row r="222">
          <cell r="A222">
            <v>222</v>
          </cell>
        </row>
        <row r="223">
          <cell r="A223">
            <v>223</v>
          </cell>
          <cell r="C223" t="str">
            <v>MARKET VALUATION OF DEBT</v>
          </cell>
        </row>
        <row r="224">
          <cell r="A224">
            <v>224</v>
          </cell>
        </row>
        <row r="225">
          <cell r="A225">
            <v>225</v>
          </cell>
          <cell r="D225" t="str">
            <v xml:space="preserve">Debt Amortization Schedule in 10K </v>
          </cell>
          <cell r="H225" t="str">
            <v>[USD 000s]</v>
          </cell>
          <cell r="I225" t="str">
            <v>[Calc]</v>
          </cell>
          <cell r="K225">
            <v>0</v>
          </cell>
          <cell r="L225">
            <v>0</v>
          </cell>
          <cell r="M225">
            <v>0</v>
          </cell>
          <cell r="N225">
            <v>0</v>
          </cell>
          <cell r="O225">
            <v>0</v>
          </cell>
          <cell r="P225">
            <v>0</v>
          </cell>
          <cell r="Q225">
            <v>0</v>
          </cell>
          <cell r="R225">
            <v>0</v>
          </cell>
          <cell r="S225">
            <v>0</v>
          </cell>
          <cell r="T225">
            <v>0</v>
          </cell>
          <cell r="U225">
            <v>0</v>
          </cell>
          <cell r="V225">
            <v>0</v>
          </cell>
          <cell r="W225">
            <v>0</v>
          </cell>
        </row>
        <row r="226">
          <cell r="A226">
            <v>226</v>
          </cell>
          <cell r="D226" t="str">
            <v xml:space="preserve">Interest Payments in 10K </v>
          </cell>
          <cell r="H226" t="str">
            <v>[USD 000s]</v>
          </cell>
          <cell r="I226" t="str">
            <v>[Calc]</v>
          </cell>
          <cell r="K226">
            <v>0</v>
          </cell>
          <cell r="L226">
            <v>0</v>
          </cell>
          <cell r="M226">
            <v>0</v>
          </cell>
          <cell r="N226">
            <v>0</v>
          </cell>
          <cell r="O226">
            <v>0</v>
          </cell>
          <cell r="P226">
            <v>0</v>
          </cell>
          <cell r="Q226">
            <v>0</v>
          </cell>
          <cell r="R226">
            <v>0</v>
          </cell>
          <cell r="S226">
            <v>0</v>
          </cell>
          <cell r="T226">
            <v>0</v>
          </cell>
          <cell r="U226">
            <v>0</v>
          </cell>
          <cell r="V226">
            <v>0</v>
          </cell>
          <cell r="W226">
            <v>0</v>
          </cell>
        </row>
        <row r="227">
          <cell r="A227">
            <v>227</v>
          </cell>
          <cell r="D227" t="str">
            <v xml:space="preserve">Total Debt related payments in 10 K </v>
          </cell>
          <cell r="H227" t="str">
            <v>[USD 000s]</v>
          </cell>
          <cell r="I227" t="str">
            <v>[Calc]</v>
          </cell>
          <cell r="K227">
            <v>0</v>
          </cell>
          <cell r="L227">
            <v>0</v>
          </cell>
          <cell r="M227">
            <v>0</v>
          </cell>
          <cell r="N227">
            <v>0</v>
          </cell>
          <cell r="O227">
            <v>0</v>
          </cell>
          <cell r="P227">
            <v>0</v>
          </cell>
          <cell r="Q227">
            <v>0</v>
          </cell>
          <cell r="R227">
            <v>0</v>
          </cell>
          <cell r="S227">
            <v>0</v>
          </cell>
          <cell r="T227">
            <v>0</v>
          </cell>
          <cell r="U227">
            <v>0</v>
          </cell>
          <cell r="V227">
            <v>0</v>
          </cell>
          <cell r="W227">
            <v>0</v>
          </cell>
        </row>
        <row r="228">
          <cell r="A228">
            <v>228</v>
          </cell>
        </row>
        <row r="229">
          <cell r="A229">
            <v>229</v>
          </cell>
          <cell r="D229" t="str">
            <v>After-Tax Interest Payments</v>
          </cell>
          <cell r="H229" t="str">
            <v>[USD 000s]</v>
          </cell>
          <cell r="I229" t="str">
            <v>[Calc]</v>
          </cell>
          <cell r="K229">
            <v>0</v>
          </cell>
          <cell r="L229">
            <v>0</v>
          </cell>
          <cell r="M229">
            <v>0</v>
          </cell>
          <cell r="N229">
            <v>0</v>
          </cell>
          <cell r="O229">
            <v>0</v>
          </cell>
          <cell r="P229">
            <v>0</v>
          </cell>
          <cell r="Q229">
            <v>0</v>
          </cell>
          <cell r="R229">
            <v>0</v>
          </cell>
          <cell r="S229">
            <v>0</v>
          </cell>
          <cell r="T229">
            <v>0</v>
          </cell>
          <cell r="U229">
            <v>0</v>
          </cell>
          <cell r="V229">
            <v>0</v>
          </cell>
          <cell r="W229">
            <v>0</v>
          </cell>
        </row>
        <row r="230">
          <cell r="A230">
            <v>230</v>
          </cell>
          <cell r="D230" t="str">
            <v>After-Tax Debt Payments</v>
          </cell>
          <cell r="H230" t="str">
            <v>[USD 000s]</v>
          </cell>
          <cell r="I230" t="str">
            <v>[Calc]</v>
          </cell>
          <cell r="K230">
            <v>0</v>
          </cell>
          <cell r="L230">
            <v>0</v>
          </cell>
          <cell r="M230">
            <v>0</v>
          </cell>
          <cell r="N230">
            <v>0</v>
          </cell>
          <cell r="O230">
            <v>0</v>
          </cell>
          <cell r="P230">
            <v>0</v>
          </cell>
          <cell r="Q230">
            <v>0</v>
          </cell>
          <cell r="R230">
            <v>0</v>
          </cell>
          <cell r="S230">
            <v>0</v>
          </cell>
          <cell r="T230">
            <v>0</v>
          </cell>
          <cell r="U230">
            <v>0</v>
          </cell>
          <cell r="V230">
            <v>0</v>
          </cell>
          <cell r="W230">
            <v>0</v>
          </cell>
        </row>
        <row r="231">
          <cell r="A231">
            <v>231</v>
          </cell>
        </row>
        <row r="232">
          <cell r="A232">
            <v>232</v>
          </cell>
          <cell r="D232" t="str">
            <v>Cost of Debt - Assumed in 10K</v>
          </cell>
          <cell r="H232" t="str">
            <v>[%]</v>
          </cell>
          <cell r="I232" t="str">
            <v>[Calc]</v>
          </cell>
          <cell r="K232" t="e">
            <v>#NUM!</v>
          </cell>
        </row>
        <row r="233">
          <cell r="A233">
            <v>233</v>
          </cell>
          <cell r="D233" t="str">
            <v xml:space="preserve">Cost of Debt - Non-Recoursed Financing </v>
          </cell>
          <cell r="H233" t="str">
            <v>[%]</v>
          </cell>
          <cell r="I233" t="str">
            <v>[Feed]</v>
          </cell>
          <cell r="K233">
            <v>0.11843585</v>
          </cell>
        </row>
        <row r="234">
          <cell r="A234">
            <v>234</v>
          </cell>
          <cell r="D234" t="str">
            <v>Cost of Debt - Non-Recoursed Financing - After-Tax</v>
          </cell>
          <cell r="H234" t="str">
            <v>[%]</v>
          </cell>
          <cell r="I234" t="str">
            <v>[Calc]</v>
          </cell>
          <cell r="K234">
            <v>6.9474469609999992E-2</v>
          </cell>
        </row>
        <row r="235">
          <cell r="A235">
            <v>235</v>
          </cell>
        </row>
        <row r="236">
          <cell r="A236">
            <v>236</v>
          </cell>
          <cell r="D236" t="str">
            <v>Debt Amortization Schedule in 10K - Fuel Financing</v>
          </cell>
          <cell r="H236" t="str">
            <v>[USD 000s]</v>
          </cell>
          <cell r="I236" t="str">
            <v>[Calc]</v>
          </cell>
          <cell r="K236">
            <v>0</v>
          </cell>
          <cell r="L236">
            <v>0</v>
          </cell>
          <cell r="M236">
            <v>0</v>
          </cell>
          <cell r="N236">
            <v>0</v>
          </cell>
          <cell r="O236">
            <v>0</v>
          </cell>
          <cell r="P236">
            <v>0</v>
          </cell>
          <cell r="Q236">
            <v>0</v>
          </cell>
          <cell r="R236">
            <v>0</v>
          </cell>
          <cell r="S236">
            <v>0</v>
          </cell>
          <cell r="T236">
            <v>0</v>
          </cell>
          <cell r="U236">
            <v>0</v>
          </cell>
          <cell r="V236">
            <v>0</v>
          </cell>
          <cell r="W236">
            <v>0</v>
          </cell>
        </row>
        <row r="237">
          <cell r="A237">
            <v>237</v>
          </cell>
          <cell r="D237" t="str">
            <v>Interest Payments in 10K - Fuel Financing</v>
          </cell>
          <cell r="H237" t="str">
            <v>[USD 000s]</v>
          </cell>
          <cell r="I237" t="str">
            <v>[Calc]</v>
          </cell>
          <cell r="K237">
            <v>0</v>
          </cell>
          <cell r="L237">
            <v>0</v>
          </cell>
          <cell r="M237">
            <v>0</v>
          </cell>
          <cell r="N237">
            <v>0</v>
          </cell>
          <cell r="O237">
            <v>0</v>
          </cell>
          <cell r="P237">
            <v>0</v>
          </cell>
          <cell r="Q237">
            <v>0</v>
          </cell>
          <cell r="R237">
            <v>0</v>
          </cell>
          <cell r="S237">
            <v>0</v>
          </cell>
          <cell r="T237">
            <v>0</v>
          </cell>
          <cell r="U237">
            <v>0</v>
          </cell>
          <cell r="V237">
            <v>0</v>
          </cell>
          <cell r="W237">
            <v>0</v>
          </cell>
        </row>
        <row r="238">
          <cell r="A238">
            <v>238</v>
          </cell>
          <cell r="D238" t="str">
            <v>Total Debt  related payments in 10 K - Fuel Financing</v>
          </cell>
          <cell r="H238" t="str">
            <v>[USD 000s]</v>
          </cell>
          <cell r="I238" t="str">
            <v>[Calc]</v>
          </cell>
          <cell r="K238">
            <v>0</v>
          </cell>
          <cell r="L238">
            <v>0</v>
          </cell>
          <cell r="M238">
            <v>0</v>
          </cell>
          <cell r="N238">
            <v>0</v>
          </cell>
          <cell r="O238">
            <v>0</v>
          </cell>
          <cell r="P238">
            <v>0</v>
          </cell>
          <cell r="Q238">
            <v>0</v>
          </cell>
          <cell r="R238">
            <v>0</v>
          </cell>
          <cell r="S238">
            <v>0</v>
          </cell>
          <cell r="T238">
            <v>0</v>
          </cell>
          <cell r="U238">
            <v>0</v>
          </cell>
          <cell r="V238">
            <v>0</v>
          </cell>
          <cell r="W238">
            <v>0</v>
          </cell>
        </row>
        <row r="239">
          <cell r="A239">
            <v>239</v>
          </cell>
        </row>
        <row r="240">
          <cell r="A240">
            <v>240</v>
          </cell>
          <cell r="D240" t="str">
            <v>After-Tax Interest Payments - Fuel</v>
          </cell>
          <cell r="H240" t="str">
            <v>[USD 000s]</v>
          </cell>
          <cell r="I240" t="str">
            <v>[Calc]</v>
          </cell>
          <cell r="K240">
            <v>0</v>
          </cell>
          <cell r="L240">
            <v>0</v>
          </cell>
          <cell r="M240">
            <v>0</v>
          </cell>
          <cell r="N240">
            <v>0</v>
          </cell>
          <cell r="O240">
            <v>0</v>
          </cell>
          <cell r="P240">
            <v>0</v>
          </cell>
          <cell r="Q240">
            <v>0</v>
          </cell>
          <cell r="R240">
            <v>0</v>
          </cell>
          <cell r="S240">
            <v>0</v>
          </cell>
          <cell r="T240">
            <v>0</v>
          </cell>
          <cell r="U240">
            <v>0</v>
          </cell>
          <cell r="V240">
            <v>0</v>
          </cell>
          <cell r="W240">
            <v>0</v>
          </cell>
        </row>
        <row r="241">
          <cell r="A241">
            <v>241</v>
          </cell>
          <cell r="D241" t="str">
            <v>After-Tax Debt Payments - Fuel</v>
          </cell>
          <cell r="H241" t="str">
            <v>[USD 000s]</v>
          </cell>
          <cell r="I241" t="str">
            <v>[Calc]</v>
          </cell>
          <cell r="K241">
            <v>0</v>
          </cell>
          <cell r="L241">
            <v>0</v>
          </cell>
          <cell r="M241">
            <v>0</v>
          </cell>
          <cell r="N241">
            <v>0</v>
          </cell>
          <cell r="O241">
            <v>0</v>
          </cell>
          <cell r="P241">
            <v>0</v>
          </cell>
          <cell r="Q241">
            <v>0</v>
          </cell>
          <cell r="R241">
            <v>0</v>
          </cell>
          <cell r="S241">
            <v>0</v>
          </cell>
          <cell r="T241">
            <v>0</v>
          </cell>
          <cell r="U241">
            <v>0</v>
          </cell>
          <cell r="V241">
            <v>0</v>
          </cell>
          <cell r="W241">
            <v>0</v>
          </cell>
        </row>
        <row r="242">
          <cell r="A242">
            <v>242</v>
          </cell>
        </row>
        <row r="243">
          <cell r="A243">
            <v>243</v>
          </cell>
          <cell r="D243" t="str">
            <v>Cost of Debt - Assumed in 10K - Fuel Financing</v>
          </cell>
          <cell r="H243" t="str">
            <v>[%]</v>
          </cell>
          <cell r="I243" t="str">
            <v>[Calc]</v>
          </cell>
          <cell r="K243" t="e">
            <v>#NUM!</v>
          </cell>
        </row>
        <row r="244">
          <cell r="A244">
            <v>244</v>
          </cell>
          <cell r="D244" t="str">
            <v>Cost of Debt - Non-Recoursed Financing - Fuel Financing</v>
          </cell>
          <cell r="H244" t="str">
            <v>[%]</v>
          </cell>
          <cell r="I244" t="str">
            <v>[Feed]</v>
          </cell>
          <cell r="K244">
            <v>0.09</v>
          </cell>
        </row>
        <row r="245">
          <cell r="A245">
            <v>245</v>
          </cell>
          <cell r="D245" t="str">
            <v>Cost of Debt - Non-Recoursed Financing - Fuel - After-Tax</v>
          </cell>
          <cell r="H245" t="str">
            <v>[%]</v>
          </cell>
          <cell r="I245" t="str">
            <v>[Calc]</v>
          </cell>
          <cell r="K245">
            <v>5.2794000000000001E-2</v>
          </cell>
        </row>
        <row r="246">
          <cell r="A246">
            <v>246</v>
          </cell>
        </row>
        <row r="247">
          <cell r="A247">
            <v>247</v>
          </cell>
          <cell r="D247" t="str">
            <v>Cost of Debt - Recoursed Financing</v>
          </cell>
          <cell r="H247" t="str">
            <v>[%]</v>
          </cell>
          <cell r="I247" t="str">
            <v>[Feed]</v>
          </cell>
          <cell r="K247">
            <v>7.5999999999999998E-2</v>
          </cell>
        </row>
        <row r="248">
          <cell r="A248">
            <v>248</v>
          </cell>
          <cell r="D248" t="str">
            <v>Cost of Debt - Recoursed Financing - After-Tax</v>
          </cell>
          <cell r="H248" t="str">
            <v>[%]</v>
          </cell>
          <cell r="I248" t="str">
            <v>[Calc]</v>
          </cell>
          <cell r="K248">
            <v>4.4581599999999999E-2</v>
          </cell>
        </row>
        <row r="249">
          <cell r="A249">
            <v>249</v>
          </cell>
        </row>
        <row r="250">
          <cell r="A250">
            <v>250</v>
          </cell>
          <cell r="D250" t="str">
            <v>Timing</v>
          </cell>
          <cell r="H250" t="str">
            <v>[#]</v>
          </cell>
          <cell r="I250" t="str">
            <v>[Calc]</v>
          </cell>
          <cell r="K250">
            <v>0</v>
          </cell>
          <cell r="L250">
            <v>1</v>
          </cell>
          <cell r="M250">
            <v>2</v>
          </cell>
          <cell r="N250">
            <v>3</v>
          </cell>
          <cell r="O250">
            <v>4</v>
          </cell>
          <cell r="P250">
            <v>5</v>
          </cell>
          <cell r="Q250">
            <v>6</v>
          </cell>
          <cell r="R250">
            <v>7</v>
          </cell>
          <cell r="S250">
            <v>8</v>
          </cell>
          <cell r="T250">
            <v>9</v>
          </cell>
          <cell r="U250">
            <v>10</v>
          </cell>
          <cell r="V250">
            <v>11</v>
          </cell>
          <cell r="W250">
            <v>12</v>
          </cell>
        </row>
        <row r="251">
          <cell r="A251">
            <v>251</v>
          </cell>
          <cell r="D251" t="str">
            <v>Discount Factor</v>
          </cell>
          <cell r="H251" t="str">
            <v>[Factor]</v>
          </cell>
          <cell r="I251" t="str">
            <v>[Calc]</v>
          </cell>
          <cell r="K251">
            <v>1</v>
          </cell>
          <cell r="L251">
            <v>0.95732109391932629</v>
          </cell>
          <cell r="M251">
            <v>0.91646367686289543</v>
          </cell>
          <cell r="N251">
            <v>0.87735000967171506</v>
          </cell>
          <cell r="O251">
            <v>0.83990567100905755</v>
          </cell>
          <cell r="P251">
            <v>0.80405941575943674</v>
          </cell>
          <cell r="Q251">
            <v>0.76974303947095823</v>
          </cell>
          <cell r="R251">
            <v>0.73689124858312494</v>
          </cell>
          <cell r="S251">
            <v>0.70544153619317529</v>
          </cell>
          <cell r="T251">
            <v>0.67533406312458044</v>
          </cell>
          <cell r="U251">
            <v>0.64651154407140676</v>
          </cell>
          <cell r="V251">
            <v>0.61891913860191183</v>
          </cell>
          <cell r="W251">
            <v>0.59250434681398922</v>
          </cell>
        </row>
        <row r="252">
          <cell r="A252">
            <v>252</v>
          </cell>
          <cell r="D252" t="str">
            <v>Discounted Total Debt Payments</v>
          </cell>
          <cell r="H252" t="str">
            <v>[USD 000s]</v>
          </cell>
          <cell r="I252" t="str">
            <v>[Calc]</v>
          </cell>
          <cell r="K252">
            <v>0</v>
          </cell>
          <cell r="L252">
            <v>0</v>
          </cell>
          <cell r="M252">
            <v>0</v>
          </cell>
          <cell r="N252">
            <v>0</v>
          </cell>
          <cell r="O252">
            <v>0</v>
          </cell>
          <cell r="P252">
            <v>0</v>
          </cell>
          <cell r="Q252">
            <v>0</v>
          </cell>
          <cell r="R252">
            <v>0</v>
          </cell>
          <cell r="S252">
            <v>0</v>
          </cell>
          <cell r="T252">
            <v>0</v>
          </cell>
          <cell r="U252">
            <v>0</v>
          </cell>
          <cell r="V252">
            <v>0</v>
          </cell>
          <cell r="W252">
            <v>0</v>
          </cell>
        </row>
        <row r="253">
          <cell r="A253">
            <v>253</v>
          </cell>
          <cell r="D253" t="str">
            <v>Sum of Discounted Total Debt Payments</v>
          </cell>
          <cell r="H253" t="str">
            <v>[USD 000s]</v>
          </cell>
          <cell r="I253" t="str">
            <v>[Calc]</v>
          </cell>
          <cell r="K253">
            <v>0</v>
          </cell>
        </row>
        <row r="254">
          <cell r="A254">
            <v>254</v>
          </cell>
        </row>
        <row r="255">
          <cell r="A255">
            <v>255</v>
          </cell>
          <cell r="D255" t="str">
            <v xml:space="preserve">Discount Factor - Market Value of Debt </v>
          </cell>
          <cell r="H255" t="str">
            <v>[Factor]</v>
          </cell>
          <cell r="I255" t="str">
            <v>[Calc]</v>
          </cell>
          <cell r="K255">
            <v>1</v>
          </cell>
          <cell r="L255">
            <v>0.93503868340556562</v>
          </cell>
          <cell r="M255">
            <v>0.87429733946481358</v>
          </cell>
          <cell r="N255">
            <v>0.81750183319816816</v>
          </cell>
          <cell r="O255">
            <v>0.76439583779525144</v>
          </cell>
          <cell r="P255">
            <v>0.71473967777276615</v>
          </cell>
          <cell r="Q255">
            <v>0.66830924728236563</v>
          </cell>
          <cell r="R255">
            <v>0.62489499868666765</v>
          </cell>
          <cell r="S255">
            <v>0.5843009968387044</v>
          </cell>
          <cell r="T255">
            <v>0.54634403479662164</v>
          </cell>
          <cell r="U255">
            <v>0.51085280698271773</v>
          </cell>
          <cell r="V255">
            <v>0.47766713605515793</v>
          </cell>
          <cell r="W255">
            <v>0.44663725000312204</v>
          </cell>
        </row>
        <row r="256">
          <cell r="A256">
            <v>256</v>
          </cell>
          <cell r="D256" t="str">
            <v>Discounted Total Debt Payments - Market Value</v>
          </cell>
          <cell r="H256" t="str">
            <v>[USD 000s]</v>
          </cell>
          <cell r="I256" t="str">
            <v>[Calc]</v>
          </cell>
          <cell r="K256">
            <v>0</v>
          </cell>
          <cell r="L256">
            <v>0</v>
          </cell>
          <cell r="M256">
            <v>0</v>
          </cell>
          <cell r="N256">
            <v>0</v>
          </cell>
          <cell r="O256">
            <v>0</v>
          </cell>
          <cell r="P256">
            <v>0</v>
          </cell>
          <cell r="Q256">
            <v>0</v>
          </cell>
          <cell r="R256">
            <v>0</v>
          </cell>
          <cell r="S256">
            <v>0</v>
          </cell>
          <cell r="T256">
            <v>0</v>
          </cell>
          <cell r="U256">
            <v>0</v>
          </cell>
          <cell r="V256">
            <v>0</v>
          </cell>
          <cell r="W256">
            <v>0</v>
          </cell>
        </row>
        <row r="257">
          <cell r="A257">
            <v>257</v>
          </cell>
          <cell r="D257" t="str">
            <v>Market Value of Outstanding Debt</v>
          </cell>
          <cell r="H257" t="str">
            <v>[USD 000s]</v>
          </cell>
          <cell r="I257" t="str">
            <v>[Calc]</v>
          </cell>
          <cell r="K257">
            <v>0</v>
          </cell>
          <cell r="L257">
            <v>0</v>
          </cell>
          <cell r="M257">
            <v>0</v>
          </cell>
          <cell r="N257">
            <v>0</v>
          </cell>
          <cell r="O257">
            <v>0</v>
          </cell>
          <cell r="P257">
            <v>0</v>
          </cell>
          <cell r="Q257">
            <v>0</v>
          </cell>
          <cell r="R257">
            <v>0</v>
          </cell>
          <cell r="S257">
            <v>0</v>
          </cell>
          <cell r="T257">
            <v>0</v>
          </cell>
          <cell r="U257">
            <v>0</v>
          </cell>
          <cell r="V257">
            <v>0</v>
          </cell>
          <cell r="W257">
            <v>0</v>
          </cell>
        </row>
        <row r="258">
          <cell r="A258">
            <v>258</v>
          </cell>
        </row>
        <row r="259">
          <cell r="A259">
            <v>259</v>
          </cell>
          <cell r="D259" t="str">
            <v>Discount Factor - Market Value of Debt - Fuel financing</v>
          </cell>
          <cell r="H259" t="str">
            <v>[Factor]</v>
          </cell>
          <cell r="I259" t="str">
            <v>[Calc]</v>
          </cell>
          <cell r="K259">
            <v>1</v>
          </cell>
          <cell r="L259">
            <v>0.94985343761457608</v>
          </cell>
          <cell r="M259">
            <v>0.90222155294822737</v>
          </cell>
          <cell r="N259">
            <v>0.85697824355783514</v>
          </cell>
          <cell r="O259">
            <v>0.81400373060431108</v>
          </cell>
          <cell r="P259">
            <v>0.77318424174559419</v>
          </cell>
          <cell r="Q259">
            <v>0.73441170993147209</v>
          </cell>
          <cell r="R259">
            <v>0.69758348730280773</v>
          </cell>
          <cell r="S259">
            <v>0.66260207343773581</v>
          </cell>
          <cell r="T259">
            <v>0.62937485722537911</v>
          </cell>
          <cell r="U259">
            <v>0.59781387168370936</v>
          </cell>
          <cell r="V259">
            <v>0.56783556107245048</v>
          </cell>
          <cell r="W259">
            <v>0.53936055968446861</v>
          </cell>
        </row>
        <row r="260">
          <cell r="A260">
            <v>260</v>
          </cell>
          <cell r="D260" t="str">
            <v>Discounted Total Debt Payments - Market Value</v>
          </cell>
          <cell r="H260" t="str">
            <v>[USD 000s]</v>
          </cell>
          <cell r="I260" t="str">
            <v>[Calc]</v>
          </cell>
          <cell r="K260">
            <v>0</v>
          </cell>
          <cell r="L260">
            <v>0</v>
          </cell>
          <cell r="M260">
            <v>0</v>
          </cell>
          <cell r="N260">
            <v>0</v>
          </cell>
          <cell r="O260">
            <v>0</v>
          </cell>
          <cell r="P260">
            <v>0</v>
          </cell>
          <cell r="Q260">
            <v>0</v>
          </cell>
          <cell r="R260">
            <v>0</v>
          </cell>
          <cell r="S260">
            <v>0</v>
          </cell>
          <cell r="T260">
            <v>0</v>
          </cell>
          <cell r="U260">
            <v>0</v>
          </cell>
          <cell r="V260">
            <v>0</v>
          </cell>
          <cell r="W260">
            <v>0</v>
          </cell>
        </row>
        <row r="261">
          <cell r="A261">
            <v>261</v>
          </cell>
          <cell r="D261" t="str">
            <v>Market Value of Outstanding Debt</v>
          </cell>
          <cell r="H261" t="str">
            <v>[USD 000s]</v>
          </cell>
          <cell r="I261" t="str">
            <v>[Calc]</v>
          </cell>
          <cell r="K261">
            <v>0</v>
          </cell>
          <cell r="L261">
            <v>0</v>
          </cell>
          <cell r="M261">
            <v>0</v>
          </cell>
          <cell r="N261">
            <v>0</v>
          </cell>
          <cell r="O261">
            <v>0</v>
          </cell>
          <cell r="P261">
            <v>0</v>
          </cell>
          <cell r="Q261">
            <v>0</v>
          </cell>
          <cell r="R261">
            <v>0</v>
          </cell>
          <cell r="S261">
            <v>0</v>
          </cell>
          <cell r="T261">
            <v>0</v>
          </cell>
          <cell r="U261">
            <v>0</v>
          </cell>
          <cell r="V261">
            <v>0</v>
          </cell>
          <cell r="W261">
            <v>0</v>
          </cell>
        </row>
        <row r="262">
          <cell r="A262">
            <v>262</v>
          </cell>
        </row>
        <row r="263">
          <cell r="A263">
            <v>263</v>
          </cell>
          <cell r="C263" t="str">
            <v>WACC VALUATION</v>
          </cell>
        </row>
        <row r="264">
          <cell r="A264">
            <v>264</v>
          </cell>
        </row>
        <row r="265">
          <cell r="A265">
            <v>265</v>
          </cell>
          <cell r="D265" t="str">
            <v>EBIT</v>
          </cell>
          <cell r="H265" t="str">
            <v>[USD 000s]</v>
          </cell>
          <cell r="I265" t="str">
            <v>[Feed]</v>
          </cell>
          <cell r="K265">
            <v>30433.53678221301</v>
          </cell>
          <cell r="L265">
            <v>31595.248322146646</v>
          </cell>
          <cell r="M265">
            <v>29130.93949412481</v>
          </cell>
          <cell r="N265">
            <v>57622.201847032753</v>
          </cell>
          <cell r="O265">
            <v>15183.362453203992</v>
          </cell>
          <cell r="P265">
            <v>15898.627563366836</v>
          </cell>
          <cell r="Q265">
            <v>44345.163367736495</v>
          </cell>
          <cell r="R265">
            <v>2003.1021173677525</v>
          </cell>
          <cell r="S265">
            <v>-972.91212735849535</v>
          </cell>
          <cell r="T265">
            <v>41057.68752151206</v>
          </cell>
          <cell r="U265">
            <v>-1385.708380276081</v>
          </cell>
          <cell r="V265">
            <v>6705.4795473523209</v>
          </cell>
          <cell r="W265">
            <v>-26208.81503313734</v>
          </cell>
        </row>
        <row r="266">
          <cell r="A266">
            <v>266</v>
          </cell>
          <cell r="D266" t="str">
            <v>Add: Parent Guarantee Charge</v>
          </cell>
          <cell r="H266" t="str">
            <v>[USD 000s]</v>
          </cell>
          <cell r="I266" t="str">
            <v>[Feed]</v>
          </cell>
          <cell r="K266">
            <v>1000.0124999999999</v>
          </cell>
          <cell r="L266">
            <v>2000.0249999999999</v>
          </cell>
          <cell r="M266">
            <v>2000.0249999999999</v>
          </cell>
          <cell r="N266">
            <v>2000.0249999999999</v>
          </cell>
          <cell r="O266">
            <v>2000.0249999999999</v>
          </cell>
          <cell r="P266">
            <v>2000.0249999999999</v>
          </cell>
          <cell r="Q266">
            <v>2000.0249999999999</v>
          </cell>
          <cell r="R266">
            <v>2000.0249999999999</v>
          </cell>
          <cell r="S266">
            <v>2000.0249999999999</v>
          </cell>
          <cell r="T266">
            <v>2000.0249999999999</v>
          </cell>
          <cell r="U266">
            <v>2000.0249999999999</v>
          </cell>
          <cell r="V266">
            <v>2000.0249999999999</v>
          </cell>
          <cell r="W266">
            <v>500.00624999999997</v>
          </cell>
        </row>
        <row r="267">
          <cell r="A267">
            <v>267</v>
          </cell>
          <cell r="D267" t="str">
            <v>EBIT</v>
          </cell>
          <cell r="H267" t="str">
            <v>[USD 000s]</v>
          </cell>
          <cell r="I267" t="str">
            <v>[Feed]</v>
          </cell>
          <cell r="K267">
            <v>31433.549282213011</v>
          </cell>
          <cell r="L267">
            <v>33595.273322146648</v>
          </cell>
          <cell r="M267">
            <v>31130.964494124812</v>
          </cell>
          <cell r="N267">
            <v>59622.226847032754</v>
          </cell>
          <cell r="O267">
            <v>17183.387453203992</v>
          </cell>
          <cell r="P267">
            <v>17898.652563366835</v>
          </cell>
          <cell r="Q267">
            <v>46345.188367736497</v>
          </cell>
          <cell r="R267">
            <v>4003.1271173677524</v>
          </cell>
          <cell r="S267">
            <v>1027.1128726415045</v>
          </cell>
          <cell r="T267">
            <v>43057.712521512061</v>
          </cell>
          <cell r="U267">
            <v>614.31661972391885</v>
          </cell>
          <cell r="V267">
            <v>8705.5045473523205</v>
          </cell>
          <cell r="W267">
            <v>-25708.808783137341</v>
          </cell>
        </row>
        <row r="268">
          <cell r="A268">
            <v>268</v>
          </cell>
          <cell r="E268" t="str">
            <v>Cash Tax Rate</v>
          </cell>
          <cell r="H268" t="str">
            <v>[%]</v>
          </cell>
          <cell r="I268" t="str">
            <v>[Calc]</v>
          </cell>
          <cell r="K268">
            <v>0.41339999999999999</v>
          </cell>
          <cell r="L268">
            <v>0.41339999999999999</v>
          </cell>
          <cell r="M268">
            <v>0.41339999999999999</v>
          </cell>
          <cell r="N268">
            <v>0.41339999999999999</v>
          </cell>
          <cell r="O268">
            <v>0.41339999999999999</v>
          </cell>
          <cell r="P268">
            <v>0.41339999999999999</v>
          </cell>
          <cell r="Q268">
            <v>0.41339999999999999</v>
          </cell>
          <cell r="R268">
            <v>0.41339999999999999</v>
          </cell>
          <cell r="S268">
            <v>0.41339999999999999</v>
          </cell>
          <cell r="T268">
            <v>0.41340000000000005</v>
          </cell>
          <cell r="U268">
            <v>0.41339999999999999</v>
          </cell>
          <cell r="V268">
            <v>0.41339999999999999</v>
          </cell>
          <cell r="W268">
            <v>0.41340000000000005</v>
          </cell>
        </row>
        <row r="269">
          <cell r="A269">
            <v>269</v>
          </cell>
          <cell r="D269" t="str">
            <v xml:space="preserve">Less: Tax Charge </v>
          </cell>
          <cell r="H269" t="str">
            <v>[USD 000s]</v>
          </cell>
          <cell r="I269" t="str">
            <v>[Calc]</v>
          </cell>
          <cell r="K269">
            <v>-12994.629273266859</v>
          </cell>
          <cell r="L269">
            <v>-13888.285991375424</v>
          </cell>
          <cell r="M269">
            <v>-12869.540721871197</v>
          </cell>
          <cell r="N269">
            <v>-24647.828578563342</v>
          </cell>
          <cell r="O269">
            <v>-7103.6123731545304</v>
          </cell>
          <cell r="P269">
            <v>-7399.3029696958492</v>
          </cell>
          <cell r="Q269">
            <v>-19159.100871222268</v>
          </cell>
          <cell r="R269">
            <v>-1654.8927503198288</v>
          </cell>
          <cell r="S269">
            <v>-424.60846154999797</v>
          </cell>
          <cell r="T269">
            <v>-17800.058356393089</v>
          </cell>
          <cell r="U269">
            <v>-253.95849059386805</v>
          </cell>
          <cell r="V269">
            <v>-3598.8555798754492</v>
          </cell>
          <cell r="W269">
            <v>10628.021550948979</v>
          </cell>
        </row>
        <row r="270">
          <cell r="A270">
            <v>270</v>
          </cell>
          <cell r="D270" t="str">
            <v>Add: Depreciation &amp; Amortization</v>
          </cell>
          <cell r="H270" t="str">
            <v>[USD 000s]</v>
          </cell>
          <cell r="I270" t="str">
            <v>[Feed]</v>
          </cell>
          <cell r="K270">
            <v>5043.57851351302</v>
          </cell>
          <cell r="L270">
            <v>11272.607019723206</v>
          </cell>
          <cell r="M270">
            <v>12465.460131226158</v>
          </cell>
          <cell r="N270">
            <v>15774.457096567256</v>
          </cell>
          <cell r="O270">
            <v>16130.123513480165</v>
          </cell>
          <cell r="P270">
            <v>17379.406227450978</v>
          </cell>
          <cell r="Q270">
            <v>19116.321945098036</v>
          </cell>
          <cell r="R270">
            <v>18383.64980370949</v>
          </cell>
          <cell r="S270">
            <v>18891.86831165729</v>
          </cell>
          <cell r="T270">
            <v>21042.450310590961</v>
          </cell>
          <cell r="U270">
            <v>22644.608564516675</v>
          </cell>
          <cell r="V270">
            <v>28698.672176346576</v>
          </cell>
          <cell r="W270">
            <v>46679.408794751856</v>
          </cell>
        </row>
        <row r="271">
          <cell r="A271">
            <v>271</v>
          </cell>
          <cell r="D271" t="str">
            <v>Less: Investments</v>
          </cell>
          <cell r="H271" t="str">
            <v>[USD 000s]</v>
          </cell>
          <cell r="I271" t="str">
            <v>[Feed]</v>
          </cell>
          <cell r="K271">
            <v>-24230.81048</v>
          </cell>
          <cell r="L271">
            <v>-11136.756719999998</v>
          </cell>
          <cell r="M271">
            <v>-31567.567199999998</v>
          </cell>
          <cell r="N271">
            <v>-29430.81048</v>
          </cell>
          <cell r="O271">
            <v>-11336.756720000005</v>
          </cell>
          <cell r="P271">
            <v>-29567.56719999999</v>
          </cell>
          <cell r="Q271">
            <v>-27007.734794399992</v>
          </cell>
          <cell r="R271">
            <v>-8466.8852042479994</v>
          </cell>
          <cell r="S271">
            <v>-23879.134083003519</v>
          </cell>
          <cell r="T271">
            <v>-18485.334768329019</v>
          </cell>
          <cell r="U271">
            <v>-12191.824606953771</v>
          </cell>
          <cell r="V271">
            <v>-2041.9617586511304</v>
          </cell>
          <cell r="W271">
            <v>-1200</v>
          </cell>
        </row>
        <row r="272">
          <cell r="A272">
            <v>272</v>
          </cell>
          <cell r="D272" t="str">
            <v>Less: Parent Guarantee</v>
          </cell>
          <cell r="H272" t="str">
            <v>[USD 000s]</v>
          </cell>
          <cell r="I272" t="str">
            <v>[Feed]</v>
          </cell>
          <cell r="K272">
            <v>-1000.0124999999999</v>
          </cell>
          <cell r="L272">
            <v>-2000.0249999999999</v>
          </cell>
          <cell r="M272">
            <v>-2000.0249999999999</v>
          </cell>
          <cell r="N272">
            <v>-2000.0249999999999</v>
          </cell>
          <cell r="O272">
            <v>-2000.0249999999999</v>
          </cell>
          <cell r="P272">
            <v>-2000.0249999999999</v>
          </cell>
          <cell r="Q272">
            <v>-2000.0249999999999</v>
          </cell>
          <cell r="R272">
            <v>-2000.0249999999999</v>
          </cell>
          <cell r="S272">
            <v>-2000.0249999999999</v>
          </cell>
          <cell r="T272">
            <v>-2000.0249999999999</v>
          </cell>
          <cell r="U272">
            <v>-2000.0249999999999</v>
          </cell>
          <cell r="V272">
            <v>-2000.0249999999999</v>
          </cell>
          <cell r="W272">
            <v>-500.00624999999997</v>
          </cell>
        </row>
        <row r="273">
          <cell r="A273">
            <v>273</v>
          </cell>
          <cell r="D273" t="str">
            <v>Less: Maintenance Capex</v>
          </cell>
          <cell r="H273" t="str">
            <v>[USD 000s]</v>
          </cell>
          <cell r="I273" t="str">
            <v>[Feed]</v>
          </cell>
          <cell r="K273">
            <v>0</v>
          </cell>
          <cell r="L273">
            <v>0</v>
          </cell>
          <cell r="M273">
            <v>0</v>
          </cell>
          <cell r="N273">
            <v>0</v>
          </cell>
          <cell r="O273">
            <v>0</v>
          </cell>
          <cell r="P273">
            <v>0</v>
          </cell>
          <cell r="Q273">
            <v>0</v>
          </cell>
          <cell r="R273">
            <v>0</v>
          </cell>
          <cell r="S273">
            <v>0</v>
          </cell>
          <cell r="T273">
            <v>0</v>
          </cell>
          <cell r="U273">
            <v>0</v>
          </cell>
          <cell r="V273">
            <v>0</v>
          </cell>
          <cell r="W273">
            <v>0</v>
          </cell>
        </row>
        <row r="274">
          <cell r="A274">
            <v>274</v>
          </cell>
          <cell r="D274" t="str">
            <v>Less: Increases in Working Capital</v>
          </cell>
          <cell r="H274" t="str">
            <v>[USD 000s]</v>
          </cell>
          <cell r="I274" t="str">
            <v>[Calc]</v>
          </cell>
          <cell r="K274">
            <v>-4996.1879659543392</v>
          </cell>
          <cell r="L274">
            <v>2007.1979374651855</v>
          </cell>
          <cell r="M274">
            <v>205.95464304324014</v>
          </cell>
          <cell r="N274">
            <v>-2650.0216098540877</v>
          </cell>
          <cell r="O274">
            <v>3423.5977480763213</v>
          </cell>
          <cell r="P274">
            <v>-247.04565201113655</v>
          </cell>
          <cell r="Q274">
            <v>-2598.6209601680603</v>
          </cell>
          <cell r="R274">
            <v>3506.2277826464378</v>
          </cell>
          <cell r="S274">
            <v>122.31631139820638</v>
          </cell>
          <cell r="T274">
            <v>-3765.0984706503532</v>
          </cell>
          <cell r="U274">
            <v>3320.1031373218702</v>
          </cell>
          <cell r="V274">
            <v>-332.93762828819308</v>
          </cell>
          <cell r="W274">
            <v>-2560.6852768965964</v>
          </cell>
        </row>
        <row r="275">
          <cell r="A275">
            <v>275</v>
          </cell>
          <cell r="D275" t="str">
            <v>Less: Change in Deferred Tax</v>
          </cell>
          <cell r="H275" t="str">
            <v>[USD 000s]</v>
          </cell>
          <cell r="I275" t="str">
            <v>[Calc]</v>
          </cell>
          <cell r="K275">
            <v>44.785000000000004</v>
          </cell>
          <cell r="L275">
            <v>-30.660499999999971</v>
          </cell>
          <cell r="M275">
            <v>85.746050000000025</v>
          </cell>
          <cell r="N275">
            <v>147.03259999999995</v>
          </cell>
          <cell r="O275">
            <v>181.02096999999975</v>
          </cell>
          <cell r="P275">
            <v>172.31200999999982</v>
          </cell>
          <cell r="Q275">
            <v>135.89560399999971</v>
          </cell>
          <cell r="R275">
            <v>88.324287999999797</v>
          </cell>
          <cell r="S275">
            <v>38.295997999999827</v>
          </cell>
          <cell r="T275">
            <v>-10.092471999999816</v>
          </cell>
          <cell r="U275">
            <v>-55.096573999999578</v>
          </cell>
          <cell r="V275">
            <v>-90.256243999999697</v>
          </cell>
          <cell r="W275">
            <v>-752.09172999999976</v>
          </cell>
        </row>
        <row r="276">
          <cell r="A276">
            <v>276</v>
          </cell>
          <cell r="D276" t="str">
            <v>Free Cash Flow (Unlevered CF)</v>
          </cell>
          <cell r="H276" t="str">
            <v>[USD 000s]</v>
          </cell>
          <cell r="I276" t="str">
            <v>[Calc]</v>
          </cell>
          <cell r="K276">
            <v>-6699.7274234951619</v>
          </cell>
          <cell r="L276">
            <v>19819.350067959618</v>
          </cell>
          <cell r="M276">
            <v>-2549.0076034769882</v>
          </cell>
          <cell r="N276">
            <v>16815.030875182572</v>
          </cell>
          <cell r="O276">
            <v>16477.735591605942</v>
          </cell>
          <cell r="P276">
            <v>-3763.5700208891612</v>
          </cell>
          <cell r="Q276">
            <v>14831.924291044212</v>
          </cell>
          <cell r="R276">
            <v>13859.526037155852</v>
          </cell>
          <cell r="S276">
            <v>-6224.1740508565144</v>
          </cell>
          <cell r="T276">
            <v>22039.553764730557</v>
          </cell>
          <cell r="U276">
            <v>12078.123650014826</v>
          </cell>
          <cell r="V276">
            <v>29340.140512884122</v>
          </cell>
          <cell r="W276">
            <v>26585.838305666897</v>
          </cell>
        </row>
        <row r="277">
          <cell r="A277">
            <v>277</v>
          </cell>
        </row>
        <row r="278">
          <cell r="A278">
            <v>278</v>
          </cell>
          <cell r="D278" t="str">
            <v>Free Cash Flows for IRR</v>
          </cell>
          <cell r="H278" t="str">
            <v>[USD 000s]</v>
          </cell>
          <cell r="I278" t="str">
            <v>[Calc]</v>
          </cell>
          <cell r="K278">
            <v>-6699.7274234951619</v>
          </cell>
          <cell r="L278">
            <v>19819.350067959618</v>
          </cell>
          <cell r="M278">
            <v>-2549.0076034769882</v>
          </cell>
          <cell r="N278">
            <v>16815.030875182572</v>
          </cell>
          <cell r="O278">
            <v>16477.735591605942</v>
          </cell>
          <cell r="P278">
            <v>-3763.5700208891612</v>
          </cell>
          <cell r="Q278">
            <v>14831.924291044212</v>
          </cell>
          <cell r="R278">
            <v>13859.526037155852</v>
          </cell>
          <cell r="S278">
            <v>-6224.1740508565144</v>
          </cell>
          <cell r="T278">
            <v>22039.553764730557</v>
          </cell>
          <cell r="U278">
            <v>12078.123650014826</v>
          </cell>
          <cell r="V278">
            <v>29340.140512884122</v>
          </cell>
          <cell r="W278">
            <v>26585.838305666897</v>
          </cell>
        </row>
        <row r="279">
          <cell r="A279">
            <v>279</v>
          </cell>
        </row>
        <row r="280">
          <cell r="A280">
            <v>280</v>
          </cell>
          <cell r="D280" t="str">
            <v>WACC</v>
          </cell>
          <cell r="H280" t="str">
            <v>[%]</v>
          </cell>
          <cell r="I280" t="str">
            <v>[Feed]</v>
          </cell>
          <cell r="K280">
            <v>8.6132962000000007E-2</v>
          </cell>
          <cell r="L280">
            <v>8.6132962000000007E-2</v>
          </cell>
          <cell r="M280">
            <v>8.6132962000000007E-2</v>
          </cell>
          <cell r="N280">
            <v>8.6132962000000007E-2</v>
          </cell>
          <cell r="O280">
            <v>8.6132962000000007E-2</v>
          </cell>
          <cell r="P280">
            <v>8.6132962000000007E-2</v>
          </cell>
          <cell r="Q280">
            <v>8.6132962000000007E-2</v>
          </cell>
          <cell r="R280">
            <v>8.6132962000000007E-2</v>
          </cell>
          <cell r="S280">
            <v>8.6132962000000007E-2</v>
          </cell>
          <cell r="T280">
            <v>0.11524999999999999</v>
          </cell>
          <cell r="U280">
            <v>0.11524999999999999</v>
          </cell>
          <cell r="V280">
            <v>0.11524999999999999</v>
          </cell>
          <cell r="W280">
            <v>0.11524999999999999</v>
          </cell>
        </row>
        <row r="281">
          <cell r="A281">
            <v>281</v>
          </cell>
          <cell r="D281" t="str">
            <v>Timing</v>
          </cell>
          <cell r="H281" t="str">
            <v>[Factor]</v>
          </cell>
          <cell r="I281" t="str">
            <v>[Calc]</v>
          </cell>
          <cell r="K281">
            <v>0.5</v>
          </cell>
          <cell r="L281">
            <v>1.5</v>
          </cell>
          <cell r="M281">
            <v>2.5</v>
          </cell>
          <cell r="N281">
            <v>3.5</v>
          </cell>
          <cell r="O281">
            <v>4.5</v>
          </cell>
          <cell r="P281">
            <v>5.5</v>
          </cell>
          <cell r="Q281">
            <v>6.5</v>
          </cell>
          <cell r="R281">
            <v>7.5</v>
          </cell>
          <cell r="S281">
            <v>8.5</v>
          </cell>
          <cell r="T281">
            <v>9.5</v>
          </cell>
          <cell r="U281">
            <v>10.5</v>
          </cell>
          <cell r="V281">
            <v>11.5</v>
          </cell>
          <cell r="W281">
            <v>12.5</v>
          </cell>
        </row>
        <row r="282">
          <cell r="A282">
            <v>282</v>
          </cell>
          <cell r="D282" t="str">
            <v>Discount Factor</v>
          </cell>
          <cell r="H282" t="str">
            <v>[Factor]</v>
          </cell>
          <cell r="I282" t="str">
            <v>[Calc]</v>
          </cell>
          <cell r="J282">
            <v>1</v>
          </cell>
          <cell r="K282">
            <v>0.95952987942497314</v>
          </cell>
          <cell r="L282">
            <v>0.88343684704872549</v>
          </cell>
          <cell r="M282">
            <v>0.81337817556146086</v>
          </cell>
          <cell r="N282">
            <v>0.74887532559891212</v>
          </cell>
          <cell r="O282">
            <v>0.68948770712191321</v>
          </cell>
          <cell r="P282">
            <v>0.63480966994344212</v>
          </cell>
          <cell r="Q282">
            <v>0.58446773291412379</v>
          </cell>
          <cell r="R282">
            <v>0.53811803284000126</v>
          </cell>
          <cell r="S282">
            <v>0.49544397570727744</v>
          </cell>
          <cell r="T282">
            <v>0.44424476638177757</v>
          </cell>
          <cell r="U282">
            <v>0.39833648633201302</v>
          </cell>
          <cell r="V282">
            <v>0.35717237061825868</v>
          </cell>
          <cell r="W282">
            <v>0.3202621570215276</v>
          </cell>
        </row>
        <row r="283">
          <cell r="A283">
            <v>283</v>
          </cell>
        </row>
        <row r="284">
          <cell r="A284">
            <v>284</v>
          </cell>
          <cell r="D284" t="str">
            <v>Discounted FCF</v>
          </cell>
          <cell r="H284" t="str">
            <v>[USD 000s]</v>
          </cell>
          <cell r="I284" t="str">
            <v>[Calc]</v>
          </cell>
          <cell r="K284">
            <v>-6428.5886468464987</v>
          </cell>
          <cell r="L284">
            <v>17509.144134593189</v>
          </cell>
          <cell r="M284">
            <v>-2073.3071540084043</v>
          </cell>
          <cell r="N284">
            <v>12592.361721608109</v>
          </cell>
          <cell r="O284">
            <v>11361.196131617524</v>
          </cell>
          <cell r="P284">
            <v>-2389.1506427696822</v>
          </cell>
          <cell r="Q284">
            <v>8668.7811651405336</v>
          </cell>
          <cell r="R284">
            <v>7458.0608872090852</v>
          </cell>
          <cell r="S284">
            <v>-3083.7295372504213</v>
          </cell>
          <cell r="T284">
            <v>9790.956413371352</v>
          </cell>
          <cell r="U284">
            <v>4811.1573362304944</v>
          </cell>
          <cell r="V284">
            <v>10479.487541259634</v>
          </cell>
          <cell r="W284">
            <v>8514.4379219984348</v>
          </cell>
        </row>
        <row r="285">
          <cell r="A285">
            <v>285</v>
          </cell>
        </row>
        <row r="286">
          <cell r="A286">
            <v>286</v>
          </cell>
          <cell r="D286" t="str">
            <v>Liquidation Value</v>
          </cell>
        </row>
        <row r="287">
          <cell r="A287">
            <v>287</v>
          </cell>
        </row>
        <row r="288">
          <cell r="A288">
            <v>288</v>
          </cell>
          <cell r="D288" t="str">
            <v>Cash Equivalent to be Liquidated</v>
          </cell>
          <cell r="H288" t="str">
            <v>[USD 000s]</v>
          </cell>
          <cell r="I288" t="str">
            <v>[Calc]</v>
          </cell>
          <cell r="K288">
            <v>4996.1879659543338</v>
          </cell>
          <cell r="L288">
            <v>2988.9900284891482</v>
          </cell>
          <cell r="M288">
            <v>2783.0353854459099</v>
          </cell>
          <cell r="N288">
            <v>5433.0569952999977</v>
          </cell>
          <cell r="O288">
            <v>2009.4592472236764</v>
          </cell>
          <cell r="P288">
            <v>2256.5048992348129</v>
          </cell>
          <cell r="Q288">
            <v>4855.1258594028732</v>
          </cell>
          <cell r="R288">
            <v>1348.8980767564353</v>
          </cell>
          <cell r="S288">
            <v>1226.5817653582271</v>
          </cell>
          <cell r="T288">
            <v>4991.6802360085821</v>
          </cell>
          <cell r="U288">
            <v>1671.5770986867137</v>
          </cell>
          <cell r="V288">
            <v>3017.0147269749068</v>
          </cell>
          <cell r="W288">
            <v>6590.200003871505</v>
          </cell>
        </row>
        <row r="289">
          <cell r="A289">
            <v>289</v>
          </cell>
        </row>
        <row r="290">
          <cell r="A290">
            <v>290</v>
          </cell>
          <cell r="D290" t="str">
            <v>Discount Factor</v>
          </cell>
          <cell r="H290" t="str">
            <v>[Factor]</v>
          </cell>
          <cell r="I290" t="str">
            <v>[Calc]</v>
          </cell>
          <cell r="K290">
            <v>0.95952987942497314</v>
          </cell>
          <cell r="L290">
            <v>0.88343684704872549</v>
          </cell>
          <cell r="M290">
            <v>0.81337817556146086</v>
          </cell>
          <cell r="N290">
            <v>0.74887532559891212</v>
          </cell>
          <cell r="O290">
            <v>0.68948770712191321</v>
          </cell>
          <cell r="P290">
            <v>0.63480966994344212</v>
          </cell>
          <cell r="Q290">
            <v>0.58446773291412379</v>
          </cell>
          <cell r="R290">
            <v>0.53811803284000126</v>
          </cell>
          <cell r="S290">
            <v>0.49544397570727744</v>
          </cell>
          <cell r="T290">
            <v>0.44424476638177757</v>
          </cell>
          <cell r="U290">
            <v>0.39833648633201302</v>
          </cell>
          <cell r="V290">
            <v>0.35717237061825868</v>
          </cell>
          <cell r="W290">
            <v>0.3202621570215276</v>
          </cell>
        </row>
        <row r="291">
          <cell r="A291">
            <v>291</v>
          </cell>
        </row>
        <row r="292">
          <cell r="A292">
            <v>292</v>
          </cell>
          <cell r="D292" t="str">
            <v>Discounted Cash Equivalent to be Liquidated</v>
          </cell>
          <cell r="H292" t="str">
            <v>[USD 000s]</v>
          </cell>
          <cell r="I292" t="str">
            <v>[Calc]</v>
          </cell>
          <cell r="K292">
            <v>4793.9916365566642</v>
          </cell>
          <cell r="L292">
            <v>2640.5839266285334</v>
          </cell>
          <cell r="M292">
            <v>2263.6602443369811</v>
          </cell>
          <cell r="N292">
            <v>4068.6823263527331</v>
          </cell>
          <cell r="O292">
            <v>1385.4974489231784</v>
          </cell>
          <cell r="P292">
            <v>1432.4511303090117</v>
          </cell>
          <cell r="Q292">
            <v>2837.664404057934</v>
          </cell>
          <cell r="R292">
            <v>725.866379565834</v>
          </cell>
          <cell r="S292">
            <v>607.70254635913091</v>
          </cell>
          <cell r="T292">
            <v>2217.527820298169</v>
          </cell>
          <cell r="U292">
            <v>665.85014812392615</v>
          </cell>
          <cell r="V292">
            <v>1077.5943022238259</v>
          </cell>
          <cell r="W292">
            <v>2110.5916684431677</v>
          </cell>
        </row>
        <row r="293">
          <cell r="A293">
            <v>293</v>
          </cell>
        </row>
        <row r="294">
          <cell r="A294">
            <v>294</v>
          </cell>
          <cell r="D294" t="str">
            <v>Year of Liquidation</v>
          </cell>
          <cell r="H294" t="str">
            <v>[Year]</v>
          </cell>
          <cell r="I294" t="str">
            <v>[Feed]</v>
          </cell>
          <cell r="K294">
            <v>2012</v>
          </cell>
        </row>
        <row r="295">
          <cell r="A295">
            <v>295</v>
          </cell>
        </row>
        <row r="296">
          <cell r="A296">
            <v>296</v>
          </cell>
          <cell r="D296" t="str">
            <v>Liquidation Value</v>
          </cell>
          <cell r="H296" t="str">
            <v>[USD 000s]</v>
          </cell>
          <cell r="I296" t="str">
            <v>[Feed]</v>
          </cell>
          <cell r="K296">
            <v>6590.200003871505</v>
          </cell>
        </row>
        <row r="297">
          <cell r="A297">
            <v>297</v>
          </cell>
        </row>
        <row r="298">
          <cell r="A298">
            <v>298</v>
          </cell>
          <cell r="D298" t="str">
            <v>Discounted Liquidation Value</v>
          </cell>
          <cell r="H298" t="str">
            <v>[USD 000s]</v>
          </cell>
          <cell r="I298" t="str">
            <v>[Feed]</v>
          </cell>
          <cell r="K298">
            <v>2110.5916684431677</v>
          </cell>
        </row>
        <row r="299">
          <cell r="A299">
            <v>299</v>
          </cell>
        </row>
        <row r="300">
          <cell r="A300">
            <v>300</v>
          </cell>
          <cell r="D300" t="str">
            <v>NPV - Duration of project life</v>
          </cell>
        </row>
        <row r="301">
          <cell r="A301">
            <v>301</v>
          </cell>
        </row>
        <row r="302">
          <cell r="A302">
            <v>302</v>
          </cell>
          <cell r="D302" t="str">
            <v>PV of Enterprise (explicit period)</v>
          </cell>
          <cell r="H302" t="str">
            <v>[USD 000s]</v>
          </cell>
          <cell r="I302" t="str">
            <v>[Calc]</v>
          </cell>
          <cell r="K302">
            <v>77210.807272153354</v>
          </cell>
        </row>
        <row r="303">
          <cell r="A303">
            <v>303</v>
          </cell>
        </row>
        <row r="304">
          <cell r="A304">
            <v>304</v>
          </cell>
          <cell r="D304" t="str">
            <v>Liquidation Value</v>
          </cell>
          <cell r="H304" t="str">
            <v>[USD 000s]</v>
          </cell>
          <cell r="I304" t="str">
            <v>[Feed]</v>
          </cell>
          <cell r="K304">
            <v>2110.5916684431677</v>
          </cell>
        </row>
        <row r="305">
          <cell r="A305">
            <v>305</v>
          </cell>
        </row>
        <row r="306">
          <cell r="A306">
            <v>306</v>
          </cell>
          <cell r="D306" t="str">
            <v>PV of Enterprise (total)</v>
          </cell>
          <cell r="H306" t="str">
            <v>[USD 000s]</v>
          </cell>
          <cell r="I306" t="str">
            <v>[Calc]</v>
          </cell>
          <cell r="K306">
            <v>79321.398940596526</v>
          </cell>
        </row>
        <row r="307">
          <cell r="A307">
            <v>307</v>
          </cell>
        </row>
        <row r="308">
          <cell r="A308">
            <v>308</v>
          </cell>
          <cell r="D308" t="str">
            <v xml:space="preserve">Less: Debt </v>
          </cell>
          <cell r="H308" t="str">
            <v>[USD 000s]</v>
          </cell>
          <cell r="I308" t="str">
            <v>[Feed]</v>
          </cell>
          <cell r="K308">
            <v>-20000</v>
          </cell>
        </row>
        <row r="309">
          <cell r="A309">
            <v>309</v>
          </cell>
          <cell r="D309" t="str">
            <v>Less: Debt - Fuel Financing</v>
          </cell>
          <cell r="H309" t="str">
            <v>[USD 000s]</v>
          </cell>
          <cell r="I309" t="str">
            <v>[Feed]</v>
          </cell>
          <cell r="K309">
            <v>0</v>
          </cell>
        </row>
        <row r="310">
          <cell r="A310">
            <v>310</v>
          </cell>
        </row>
        <row r="311">
          <cell r="A311">
            <v>311</v>
          </cell>
          <cell r="D311" t="str">
            <v>Less: Initial Equity Injection</v>
          </cell>
          <cell r="H311" t="str">
            <v>[USD 000s]</v>
          </cell>
          <cell r="I311" t="str">
            <v>[Feed]</v>
          </cell>
          <cell r="K311">
            <v>-30000</v>
          </cell>
        </row>
        <row r="312">
          <cell r="A312">
            <v>312</v>
          </cell>
        </row>
        <row r="313">
          <cell r="A313">
            <v>313</v>
          </cell>
          <cell r="D313" t="str">
            <v>Less: Transaction Costs</v>
          </cell>
          <cell r="H313" t="str">
            <v>[USD 000s]</v>
          </cell>
          <cell r="I313" t="str">
            <v>[Feed]</v>
          </cell>
          <cell r="K313">
            <v>-1500</v>
          </cell>
        </row>
        <row r="314">
          <cell r="A314">
            <v>314</v>
          </cell>
        </row>
        <row r="315">
          <cell r="A315">
            <v>315</v>
          </cell>
          <cell r="D315" t="str">
            <v>Less: Additional NPV due to market value of Debt</v>
          </cell>
          <cell r="H315" t="str">
            <v>[USD 000s]</v>
          </cell>
          <cell r="I315" t="str">
            <v>[Feed]</v>
          </cell>
          <cell r="K315">
            <v>0</v>
          </cell>
        </row>
        <row r="316">
          <cell r="A316">
            <v>316</v>
          </cell>
        </row>
        <row r="317">
          <cell r="A317">
            <v>317</v>
          </cell>
          <cell r="D317" t="str">
            <v>NPV of Equity</v>
          </cell>
          <cell r="H317" t="str">
            <v>[USD 000s]</v>
          </cell>
          <cell r="I317" t="str">
            <v>[Calc]</v>
          </cell>
          <cell r="K317">
            <v>27821.398940596526</v>
          </cell>
        </row>
        <row r="318">
          <cell r="A318">
            <v>318</v>
          </cell>
          <cell r="D318" t="str">
            <v>NPV - 12/31/99 Dollars</v>
          </cell>
          <cell r="K318">
            <v>27022.531462002775</v>
          </cell>
        </row>
        <row r="319">
          <cell r="A319">
            <v>319</v>
          </cell>
        </row>
        <row r="320">
          <cell r="A320">
            <v>320</v>
          </cell>
          <cell r="C320" t="str">
            <v>COMPRESSED APV</v>
          </cell>
        </row>
        <row r="321">
          <cell r="A321">
            <v>321</v>
          </cell>
        </row>
        <row r="322">
          <cell r="A322">
            <v>322</v>
          </cell>
          <cell r="D322" t="str">
            <v>EBIT</v>
          </cell>
          <cell r="H322" t="str">
            <v>[USD 000s]</v>
          </cell>
          <cell r="I322" t="str">
            <v>[Feed]</v>
          </cell>
          <cell r="K322">
            <v>30433.53678221301</v>
          </cell>
          <cell r="L322">
            <v>31595.248322146646</v>
          </cell>
          <cell r="M322">
            <v>29130.93949412481</v>
          </cell>
          <cell r="N322">
            <v>57622.201847032753</v>
          </cell>
          <cell r="O322">
            <v>15183.362453203992</v>
          </cell>
          <cell r="P322">
            <v>15898.627563366836</v>
          </cell>
          <cell r="Q322">
            <v>44345.163367736495</v>
          </cell>
          <cell r="R322">
            <v>2003.1021173677525</v>
          </cell>
          <cell r="S322">
            <v>-972.91212735849535</v>
          </cell>
          <cell r="T322">
            <v>41057.68752151206</v>
          </cell>
          <cell r="U322">
            <v>-1385.708380276081</v>
          </cell>
          <cell r="V322">
            <v>6705.4795473523209</v>
          </cell>
          <cell r="W322">
            <v>-26208.81503313734</v>
          </cell>
        </row>
        <row r="323">
          <cell r="A323">
            <v>323</v>
          </cell>
          <cell r="D323" t="str">
            <v>Less: Net Interest - Debt Obligation</v>
          </cell>
          <cell r="H323" t="str">
            <v>[USD 000s]</v>
          </cell>
          <cell r="I323" t="str">
            <v>[Feed]</v>
          </cell>
          <cell r="K323">
            <v>0</v>
          </cell>
          <cell r="L323">
            <v>0</v>
          </cell>
          <cell r="M323">
            <v>0</v>
          </cell>
          <cell r="N323">
            <v>0</v>
          </cell>
          <cell r="O323">
            <v>0</v>
          </cell>
          <cell r="P323">
            <v>0</v>
          </cell>
          <cell r="Q323">
            <v>0</v>
          </cell>
          <cell r="R323">
            <v>0</v>
          </cell>
          <cell r="S323">
            <v>0</v>
          </cell>
          <cell r="T323">
            <v>0</v>
          </cell>
          <cell r="U323">
            <v>0</v>
          </cell>
          <cell r="V323">
            <v>0</v>
          </cell>
          <cell r="W323">
            <v>0</v>
          </cell>
        </row>
        <row r="324">
          <cell r="A324">
            <v>324</v>
          </cell>
          <cell r="D324" t="str">
            <v>Less: Net Interest - Fuel Financing</v>
          </cell>
          <cell r="H324" t="str">
            <v>[USD 000s]</v>
          </cell>
          <cell r="I324" t="str">
            <v>[Feed]</v>
          </cell>
          <cell r="K324">
            <v>0</v>
          </cell>
          <cell r="L324">
            <v>0</v>
          </cell>
          <cell r="M324">
            <v>0</v>
          </cell>
          <cell r="N324">
            <v>0</v>
          </cell>
          <cell r="O324">
            <v>0</v>
          </cell>
          <cell r="P324">
            <v>0</v>
          </cell>
          <cell r="Q324">
            <v>0</v>
          </cell>
          <cell r="R324">
            <v>0</v>
          </cell>
          <cell r="S324">
            <v>0</v>
          </cell>
          <cell r="T324">
            <v>0</v>
          </cell>
          <cell r="U324">
            <v>0</v>
          </cell>
          <cell r="V324">
            <v>0</v>
          </cell>
          <cell r="W324">
            <v>0</v>
          </cell>
        </row>
        <row r="325">
          <cell r="A325">
            <v>325</v>
          </cell>
          <cell r="D325" t="str">
            <v>Less: Net Interest - Other</v>
          </cell>
          <cell r="H325" t="str">
            <v>[USD 000s]</v>
          </cell>
          <cell r="I325" t="str">
            <v>[Feed]</v>
          </cell>
          <cell r="K325">
            <v>-90</v>
          </cell>
          <cell r="L325">
            <v>-180</v>
          </cell>
          <cell r="M325">
            <v>-180</v>
          </cell>
          <cell r="N325">
            <v>-180</v>
          </cell>
          <cell r="O325">
            <v>-180</v>
          </cell>
          <cell r="P325">
            <v>-180</v>
          </cell>
          <cell r="Q325">
            <v>-180</v>
          </cell>
          <cell r="R325">
            <v>-180</v>
          </cell>
          <cell r="S325">
            <v>-180</v>
          </cell>
          <cell r="T325">
            <v>-180</v>
          </cell>
          <cell r="U325">
            <v>-180</v>
          </cell>
          <cell r="V325">
            <v>-180</v>
          </cell>
          <cell r="W325">
            <v>-45</v>
          </cell>
        </row>
        <row r="326">
          <cell r="A326">
            <v>326</v>
          </cell>
          <cell r="D326" t="str">
            <v>Income Before Tax</v>
          </cell>
          <cell r="H326" t="str">
            <v>[USD 000s]</v>
          </cell>
          <cell r="I326" t="str">
            <v>[Calc]</v>
          </cell>
          <cell r="K326">
            <v>30343.53678221301</v>
          </cell>
          <cell r="L326">
            <v>31415.248322146646</v>
          </cell>
          <cell r="M326">
            <v>28950.93949412481</v>
          </cell>
          <cell r="N326">
            <v>57442.201847032753</v>
          </cell>
          <cell r="O326">
            <v>15003.362453203992</v>
          </cell>
          <cell r="P326">
            <v>15718.627563366836</v>
          </cell>
          <cell r="Q326">
            <v>44165.163367736495</v>
          </cell>
          <cell r="R326">
            <v>1823.1021173677525</v>
          </cell>
          <cell r="S326">
            <v>-1152.9121273584954</v>
          </cell>
          <cell r="T326">
            <v>40877.68752151206</v>
          </cell>
          <cell r="U326">
            <v>-1565.708380276081</v>
          </cell>
          <cell r="V326">
            <v>6525.4795473523209</v>
          </cell>
          <cell r="W326">
            <v>-26253.81503313734</v>
          </cell>
        </row>
        <row r="327">
          <cell r="A327">
            <v>327</v>
          </cell>
          <cell r="E327" t="str">
            <v>Cash Tax Rate</v>
          </cell>
          <cell r="H327" t="str">
            <v>[%]</v>
          </cell>
          <cell r="I327" t="str">
            <v>[Calc]</v>
          </cell>
          <cell r="K327">
            <v>0.41339999999999999</v>
          </cell>
          <cell r="L327">
            <v>0.41339999999999999</v>
          </cell>
          <cell r="M327">
            <v>0.41339999999999999</v>
          </cell>
          <cell r="N327">
            <v>0.41339999999999999</v>
          </cell>
          <cell r="O327">
            <v>0.41339999999999999</v>
          </cell>
          <cell r="P327">
            <v>0.41339999999999999</v>
          </cell>
          <cell r="Q327">
            <v>0.41339999999999999</v>
          </cell>
          <cell r="R327">
            <v>0.41339999999999999</v>
          </cell>
          <cell r="S327">
            <v>0.41339999999999999</v>
          </cell>
          <cell r="T327">
            <v>0.41340000000000005</v>
          </cell>
          <cell r="U327">
            <v>0.41339999999999999</v>
          </cell>
          <cell r="V327">
            <v>0.41339999999999999</v>
          </cell>
          <cell r="W327">
            <v>0.41340000000000005</v>
          </cell>
        </row>
        <row r="328">
          <cell r="A328">
            <v>328</v>
          </cell>
          <cell r="D328" t="str">
            <v xml:space="preserve">Less: Tax Charge </v>
          </cell>
          <cell r="H328" t="str">
            <v>[USD 000s]</v>
          </cell>
          <cell r="I328" t="str">
            <v>[Calc]</v>
          </cell>
          <cell r="K328">
            <v>-12544.018105766858</v>
          </cell>
          <cell r="L328">
            <v>-12987.063656375423</v>
          </cell>
          <cell r="M328">
            <v>-11968.318386871197</v>
          </cell>
          <cell r="N328">
            <v>-23746.606243563339</v>
          </cell>
          <cell r="O328">
            <v>-6202.39003815453</v>
          </cell>
          <cell r="P328">
            <v>-6498.0806346958498</v>
          </cell>
          <cell r="Q328">
            <v>-18257.878536222266</v>
          </cell>
          <cell r="R328">
            <v>-753.67041531982886</v>
          </cell>
          <cell r="S328">
            <v>476.61387345000196</v>
          </cell>
          <cell r="T328">
            <v>-16898.836021393086</v>
          </cell>
          <cell r="U328">
            <v>647.26384440613185</v>
          </cell>
          <cell r="V328">
            <v>-2697.6332448754492</v>
          </cell>
          <cell r="W328">
            <v>10853.327134698977</v>
          </cell>
        </row>
        <row r="329">
          <cell r="A329">
            <v>329</v>
          </cell>
          <cell r="D329" t="str">
            <v>Add: Depreciation</v>
          </cell>
          <cell r="H329" t="str">
            <v>[USD 000s]</v>
          </cell>
          <cell r="I329" t="str">
            <v>[Feed]</v>
          </cell>
          <cell r="K329">
            <v>5043.57851351302</v>
          </cell>
          <cell r="L329">
            <v>11272.607019723206</v>
          </cell>
          <cell r="M329">
            <v>12465.460131226158</v>
          </cell>
          <cell r="N329">
            <v>15774.457096567256</v>
          </cell>
          <cell r="O329">
            <v>16130.123513480165</v>
          </cell>
          <cell r="P329">
            <v>17379.406227450978</v>
          </cell>
          <cell r="Q329">
            <v>19116.321945098036</v>
          </cell>
          <cell r="R329">
            <v>18383.64980370949</v>
          </cell>
          <cell r="S329">
            <v>18891.86831165729</v>
          </cell>
          <cell r="T329">
            <v>21042.450310590961</v>
          </cell>
          <cell r="U329">
            <v>22644.608564516675</v>
          </cell>
          <cell r="V329">
            <v>28698.672176346576</v>
          </cell>
          <cell r="W329">
            <v>46679.408794751856</v>
          </cell>
        </row>
        <row r="330">
          <cell r="A330">
            <v>330</v>
          </cell>
          <cell r="D330" t="str">
            <v>Less: Investments</v>
          </cell>
          <cell r="H330" t="str">
            <v>[USD 000s]</v>
          </cell>
          <cell r="I330" t="str">
            <v>[Feed]</v>
          </cell>
          <cell r="K330">
            <v>-47630.81048</v>
          </cell>
          <cell r="L330">
            <v>-11136.756719999998</v>
          </cell>
          <cell r="M330">
            <v>-31567.567199999998</v>
          </cell>
          <cell r="N330">
            <v>-29430.81048</v>
          </cell>
          <cell r="O330">
            <v>-11336.756720000005</v>
          </cell>
          <cell r="P330">
            <v>-29567.56719999999</v>
          </cell>
          <cell r="Q330">
            <v>-27007.734794399992</v>
          </cell>
          <cell r="R330">
            <v>-8466.8852042479994</v>
          </cell>
          <cell r="S330">
            <v>-23879.134083003519</v>
          </cell>
          <cell r="T330">
            <v>-18485.334768329019</v>
          </cell>
          <cell r="U330">
            <v>-12191.824606953771</v>
          </cell>
          <cell r="V330">
            <v>-2041.9617586511304</v>
          </cell>
          <cell r="W330">
            <v>-1200</v>
          </cell>
        </row>
        <row r="331">
          <cell r="A331">
            <v>331</v>
          </cell>
          <cell r="D331" t="str">
            <v>Less: Maintenance Capex</v>
          </cell>
          <cell r="H331" t="str">
            <v>[USD 000s]</v>
          </cell>
          <cell r="I331" t="str">
            <v>[Feed]</v>
          </cell>
          <cell r="K331">
            <v>0</v>
          </cell>
          <cell r="L331">
            <v>0</v>
          </cell>
          <cell r="M331">
            <v>0</v>
          </cell>
          <cell r="N331">
            <v>0</v>
          </cell>
          <cell r="O331">
            <v>0</v>
          </cell>
          <cell r="P331">
            <v>0</v>
          </cell>
          <cell r="Q331">
            <v>0</v>
          </cell>
          <cell r="R331">
            <v>0</v>
          </cell>
          <cell r="S331">
            <v>0</v>
          </cell>
          <cell r="T331">
            <v>0</v>
          </cell>
          <cell r="U331">
            <v>0</v>
          </cell>
          <cell r="V331">
            <v>0</v>
          </cell>
          <cell r="W331">
            <v>0</v>
          </cell>
        </row>
        <row r="332">
          <cell r="A332">
            <v>332</v>
          </cell>
          <cell r="D332" t="str">
            <v>Less: Increases in Working Capital</v>
          </cell>
          <cell r="H332" t="str">
            <v>[USD 000s]</v>
          </cell>
          <cell r="I332" t="str">
            <v>[Calc]</v>
          </cell>
          <cell r="K332">
            <v>-13051.402965954339</v>
          </cell>
          <cell r="L332">
            <v>1976.5374374651856</v>
          </cell>
          <cell r="M332">
            <v>291.70069304324016</v>
          </cell>
          <cell r="N332">
            <v>-2502.9890098540877</v>
          </cell>
          <cell r="O332">
            <v>3604.6187180763209</v>
          </cell>
          <cell r="P332">
            <v>-74.733642011136737</v>
          </cell>
          <cell r="Q332">
            <v>-2462.7253561680604</v>
          </cell>
          <cell r="R332">
            <v>3594.5520706464376</v>
          </cell>
          <cell r="S332">
            <v>160.61230939820621</v>
          </cell>
          <cell r="T332">
            <v>-3775.190942650353</v>
          </cell>
          <cell r="U332">
            <v>3265.0065633218705</v>
          </cell>
          <cell r="V332">
            <v>-423.19387228819278</v>
          </cell>
          <cell r="W332">
            <v>-3312.777006896596</v>
          </cell>
        </row>
        <row r="333">
          <cell r="A333">
            <v>333</v>
          </cell>
          <cell r="D333" t="str">
            <v>Capital Cash Flow (Unlevered CF)</v>
          </cell>
          <cell r="H333" t="str">
            <v>[USD 000s]</v>
          </cell>
          <cell r="I333" t="str">
            <v>[Calc]</v>
          </cell>
          <cell r="K333">
            <v>-37749.116255995163</v>
          </cell>
          <cell r="L333">
            <v>20720.572402959617</v>
          </cell>
          <cell r="M333">
            <v>-1647.7852684769857</v>
          </cell>
          <cell r="N333">
            <v>17716.253210182575</v>
          </cell>
          <cell r="O333">
            <v>17378.957926605945</v>
          </cell>
          <cell r="P333">
            <v>-2862.3476858891645</v>
          </cell>
          <cell r="Q333">
            <v>15733.146626044212</v>
          </cell>
          <cell r="R333">
            <v>14760.748372155853</v>
          </cell>
          <cell r="S333">
            <v>-5322.9517158565177</v>
          </cell>
          <cell r="T333">
            <v>22940.776099730563</v>
          </cell>
          <cell r="U333">
            <v>12979.345985014827</v>
          </cell>
          <cell r="V333">
            <v>30241.362847884124</v>
          </cell>
          <cell r="W333">
            <v>26811.1438894169</v>
          </cell>
        </row>
        <row r="334">
          <cell r="A334">
            <v>334</v>
          </cell>
        </row>
        <row r="335">
          <cell r="A335">
            <v>335</v>
          </cell>
          <cell r="D335" t="str">
            <v>Unlevered Ke</v>
          </cell>
          <cell r="H335" t="str">
            <v>[%]</v>
          </cell>
          <cell r="I335" t="str">
            <v>[Feed]</v>
          </cell>
          <cell r="K335">
            <v>9.1850000000000001E-2</v>
          </cell>
          <cell r="L335">
            <v>9.1850000000000001E-2</v>
          </cell>
          <cell r="M335">
            <v>9.1850000000000001E-2</v>
          </cell>
          <cell r="N335">
            <v>9.1850000000000001E-2</v>
          </cell>
          <cell r="O335">
            <v>9.1850000000000001E-2</v>
          </cell>
          <cell r="P335">
            <v>9.1850000000000001E-2</v>
          </cell>
          <cell r="Q335">
            <v>9.1850000000000001E-2</v>
          </cell>
          <cell r="R335">
            <v>9.1850000000000001E-2</v>
          </cell>
          <cell r="S335">
            <v>9.1850000000000001E-2</v>
          </cell>
          <cell r="T335">
            <v>0.11524999999999999</v>
          </cell>
          <cell r="U335">
            <v>0.11524999999999999</v>
          </cell>
          <cell r="V335">
            <v>0.11524999999999999</v>
          </cell>
          <cell r="W335">
            <v>0.11524999999999999</v>
          </cell>
        </row>
        <row r="336">
          <cell r="A336">
            <v>336</v>
          </cell>
          <cell r="D336" t="str">
            <v>Timing</v>
          </cell>
          <cell r="H336" t="str">
            <v>[Factor]</v>
          </cell>
          <cell r="I336" t="str">
            <v>[Calc]</v>
          </cell>
          <cell r="K336">
            <v>0.5</v>
          </cell>
          <cell r="L336">
            <v>1.5</v>
          </cell>
          <cell r="M336">
            <v>2.5</v>
          </cell>
          <cell r="N336">
            <v>3.5</v>
          </cell>
          <cell r="O336">
            <v>4.5</v>
          </cell>
          <cell r="P336">
            <v>5.5</v>
          </cell>
          <cell r="Q336">
            <v>6.5</v>
          </cell>
          <cell r="R336">
            <v>7.5</v>
          </cell>
          <cell r="S336">
            <v>8.5</v>
          </cell>
          <cell r="T336">
            <v>9.5</v>
          </cell>
          <cell r="U336">
            <v>10.5</v>
          </cell>
          <cell r="V336">
            <v>11.5</v>
          </cell>
          <cell r="W336">
            <v>12.5</v>
          </cell>
        </row>
        <row r="337">
          <cell r="A337">
            <v>337</v>
          </cell>
          <cell r="D337" t="str">
            <v>Discount Factor</v>
          </cell>
          <cell r="H337" t="str">
            <v>[Factor]</v>
          </cell>
          <cell r="I337" t="str">
            <v>[Calc]</v>
          </cell>
          <cell r="J337">
            <v>1</v>
          </cell>
          <cell r="K337">
            <v>0.95701448421279667</v>
          </cell>
          <cell r="L337">
            <v>0.87650728965773383</v>
          </cell>
          <cell r="M337">
            <v>0.80277262413127615</v>
          </cell>
          <cell r="N337">
            <v>0.73524076029791285</v>
          </cell>
          <cell r="O337">
            <v>0.67338989815259687</v>
          </cell>
          <cell r="P337">
            <v>0.61674213321664773</v>
          </cell>
          <cell r="Q337">
            <v>0.56485976390222803</v>
          </cell>
          <cell r="R337">
            <v>0.51734190951342041</v>
          </cell>
          <cell r="S337">
            <v>0.47382141275213668</v>
          </cell>
          <cell r="T337">
            <v>0.42485668034264662</v>
          </cell>
          <cell r="U337">
            <v>0.38095196623415967</v>
          </cell>
          <cell r="V337">
            <v>0.34158436784053769</v>
          </cell>
          <cell r="W337">
            <v>0.30628501935937025</v>
          </cell>
        </row>
        <row r="338">
          <cell r="A338">
            <v>338</v>
          </cell>
        </row>
        <row r="339">
          <cell r="A339">
            <v>339</v>
          </cell>
          <cell r="D339" t="str">
            <v>Discounted CCF</v>
          </cell>
          <cell r="H339" t="str">
            <v>[USD 000s]</v>
          </cell>
          <cell r="I339" t="str">
            <v>[Calc]</v>
          </cell>
          <cell r="K339">
            <v>-36126.451023220106</v>
          </cell>
          <cell r="L339">
            <v>18161.732757074969</v>
          </cell>
          <cell r="M339">
            <v>-1322.7969039801292</v>
          </cell>
          <cell r="N339">
            <v>13025.711479884976</v>
          </cell>
          <cell r="O339">
            <v>11702.814708195443</v>
          </cell>
          <cell r="P339">
            <v>-1765.3304178030185</v>
          </cell>
          <cell r="Q339">
            <v>8887.0214886264694</v>
          </cell>
          <cell r="R339">
            <v>7636.3537486982204</v>
          </cell>
          <cell r="S339">
            <v>-2522.1285020185451</v>
          </cell>
          <cell r="T339">
            <v>9746.5419782154549</v>
          </cell>
          <cell r="U339">
            <v>4944.5073734248444</v>
          </cell>
          <cell r="V339">
            <v>10329.976811030821</v>
          </cell>
          <cell r="W339">
            <v>8211.8517252169167</v>
          </cell>
        </row>
        <row r="340">
          <cell r="A340">
            <v>340</v>
          </cell>
        </row>
        <row r="341">
          <cell r="A341">
            <v>341</v>
          </cell>
          <cell r="D341" t="str">
            <v>Liquidation Value</v>
          </cell>
          <cell r="H341" t="str">
            <v>[USD 000s]</v>
          </cell>
          <cell r="I341" t="str">
            <v>[Feed]</v>
          </cell>
          <cell r="K341">
            <v>6590.200003871505</v>
          </cell>
        </row>
        <row r="342">
          <cell r="A342">
            <v>342</v>
          </cell>
        </row>
        <row r="343">
          <cell r="A343">
            <v>343</v>
          </cell>
          <cell r="D343" t="str">
            <v>Year of Liquidation</v>
          </cell>
          <cell r="H343" t="str">
            <v>[Year]</v>
          </cell>
          <cell r="I343" t="str">
            <v>[Feed]</v>
          </cell>
          <cell r="K343">
            <v>2012</v>
          </cell>
        </row>
        <row r="344">
          <cell r="A344">
            <v>344</v>
          </cell>
        </row>
        <row r="345">
          <cell r="A345">
            <v>345</v>
          </cell>
          <cell r="D345" t="str">
            <v>Discount Factor</v>
          </cell>
          <cell r="H345" t="str">
            <v>[Factor]</v>
          </cell>
          <cell r="I345" t="str">
            <v>[Feed]</v>
          </cell>
          <cell r="K345">
            <v>0.30628501935937025</v>
          </cell>
        </row>
        <row r="346">
          <cell r="A346">
            <v>346</v>
          </cell>
        </row>
        <row r="347">
          <cell r="A347">
            <v>347</v>
          </cell>
          <cell r="D347" t="str">
            <v>Discounted Liquidation Value</v>
          </cell>
          <cell r="H347" t="str">
            <v>[USD 000s]</v>
          </cell>
          <cell r="I347" t="str">
            <v>[Calc]</v>
          </cell>
          <cell r="K347">
            <v>2018.4795357679059</v>
          </cell>
        </row>
        <row r="348">
          <cell r="A348">
            <v>348</v>
          </cell>
        </row>
        <row r="349">
          <cell r="A349">
            <v>349</v>
          </cell>
          <cell r="D349" t="str">
            <v>NPV - Duration of project life</v>
          </cell>
        </row>
        <row r="350">
          <cell r="A350">
            <v>350</v>
          </cell>
        </row>
        <row r="351">
          <cell r="A351">
            <v>351</v>
          </cell>
          <cell r="D351" t="str">
            <v>PV of Enterprise (explicit period)</v>
          </cell>
          <cell r="H351" t="str">
            <v>[USD 000s]</v>
          </cell>
          <cell r="I351" t="str">
            <v>[Calc]</v>
          </cell>
          <cell r="K351">
            <v>50909.805223346317</v>
          </cell>
        </row>
        <row r="352">
          <cell r="A352">
            <v>352</v>
          </cell>
        </row>
        <row r="353">
          <cell r="A353">
            <v>353</v>
          </cell>
          <cell r="D353" t="str">
            <v>Liquidation Value</v>
          </cell>
          <cell r="H353" t="str">
            <v>[USD 000s]</v>
          </cell>
          <cell r="I353" t="str">
            <v>[Feed]</v>
          </cell>
          <cell r="K353">
            <v>2018.4795357679059</v>
          </cell>
        </row>
        <row r="354">
          <cell r="A354">
            <v>354</v>
          </cell>
        </row>
        <row r="355">
          <cell r="A355">
            <v>355</v>
          </cell>
          <cell r="D355" t="str">
            <v>PV of Enterprise (total)</v>
          </cell>
          <cell r="H355" t="str">
            <v>[USD 000s]</v>
          </cell>
          <cell r="I355" t="str">
            <v>[Calc]</v>
          </cell>
          <cell r="K355">
            <v>52928.28475911422</v>
          </cell>
        </row>
        <row r="356">
          <cell r="A356">
            <v>356</v>
          </cell>
        </row>
        <row r="357">
          <cell r="A357">
            <v>357</v>
          </cell>
          <cell r="D357" t="str">
            <v>Less: Debt</v>
          </cell>
          <cell r="H357" t="str">
            <v>[USD 000s]</v>
          </cell>
          <cell r="I357" t="str">
            <v>[Feed]</v>
          </cell>
          <cell r="K357">
            <v>-20000</v>
          </cell>
        </row>
        <row r="358">
          <cell r="A358">
            <v>358</v>
          </cell>
          <cell r="H358" t="str">
            <v>[USD 000s]</v>
          </cell>
          <cell r="I358" t="str">
            <v>[Feed]</v>
          </cell>
          <cell r="K358">
            <v>0</v>
          </cell>
        </row>
        <row r="359">
          <cell r="A359">
            <v>359</v>
          </cell>
        </row>
        <row r="360">
          <cell r="A360">
            <v>360</v>
          </cell>
          <cell r="D360" t="str">
            <v>Less: Equity Injection</v>
          </cell>
          <cell r="H360" t="str">
            <v>[USD 000s]</v>
          </cell>
          <cell r="I360" t="str">
            <v>[Feed]</v>
          </cell>
          <cell r="K360">
            <v>-30000</v>
          </cell>
        </row>
        <row r="361">
          <cell r="A361">
            <v>361</v>
          </cell>
        </row>
        <row r="362">
          <cell r="A362">
            <v>362</v>
          </cell>
          <cell r="D362" t="str">
            <v>Less: Transaction Fees</v>
          </cell>
          <cell r="H362" t="str">
            <v>[USD 000s]</v>
          </cell>
          <cell r="I362" t="str">
            <v>[Feed]</v>
          </cell>
          <cell r="K362">
            <v>-1500</v>
          </cell>
        </row>
        <row r="363">
          <cell r="A363">
            <v>363</v>
          </cell>
        </row>
        <row r="364">
          <cell r="A364">
            <v>364</v>
          </cell>
          <cell r="D364" t="str">
            <v>NPV of Equity (explicit period)</v>
          </cell>
          <cell r="H364" t="str">
            <v>[USD 000s]</v>
          </cell>
          <cell r="I364" t="str">
            <v>[Calc]</v>
          </cell>
          <cell r="K364">
            <v>1428.2847591142199</v>
          </cell>
        </row>
        <row r="365">
          <cell r="A365">
            <v>365</v>
          </cell>
        </row>
        <row r="366">
          <cell r="A366">
            <v>366</v>
          </cell>
          <cell r="C366" t="str">
            <v>RECONCILIATION OF METHODOLOGIES</v>
          </cell>
        </row>
        <row r="367">
          <cell r="A367">
            <v>367</v>
          </cell>
        </row>
        <row r="368">
          <cell r="A368">
            <v>368</v>
          </cell>
          <cell r="D368" t="str">
            <v>Cash Flows to Equity</v>
          </cell>
          <cell r="H368" t="str">
            <v>[USD 000s]</v>
          </cell>
          <cell r="I368" t="str">
            <v>[Feed]</v>
          </cell>
          <cell r="K368">
            <v>-7839.1162559951626</v>
          </cell>
          <cell r="L368">
            <v>20540.572402959617</v>
          </cell>
          <cell r="M368">
            <v>-1827.7852684769859</v>
          </cell>
          <cell r="N368">
            <v>17536.253210182578</v>
          </cell>
          <cell r="O368">
            <v>17198.957926605941</v>
          </cell>
          <cell r="P368">
            <v>-3042.3476858891627</v>
          </cell>
          <cell r="Q368">
            <v>15553.14662604421</v>
          </cell>
          <cell r="R368">
            <v>14580.748372155853</v>
          </cell>
          <cell r="S368">
            <v>-5502.9517158565177</v>
          </cell>
          <cell r="T368">
            <v>22760.77609973056</v>
          </cell>
          <cell r="U368">
            <v>12799.345985014825</v>
          </cell>
          <cell r="V368">
            <v>30061.362847884124</v>
          </cell>
          <cell r="W368">
            <v>33356.343893288402</v>
          </cell>
        </row>
        <row r="369">
          <cell r="A369">
            <v>369</v>
          </cell>
        </row>
        <row r="370">
          <cell r="A370">
            <v>370</v>
          </cell>
          <cell r="D370" t="str">
            <v>Less Terminal Value</v>
          </cell>
          <cell r="H370" t="str">
            <v>[USD 000s]</v>
          </cell>
          <cell r="I370" t="str">
            <v>[Feed]</v>
          </cell>
          <cell r="K370">
            <v>0</v>
          </cell>
          <cell r="L370">
            <v>0</v>
          </cell>
          <cell r="M370">
            <v>0</v>
          </cell>
          <cell r="N370">
            <v>0</v>
          </cell>
          <cell r="O370">
            <v>0</v>
          </cell>
          <cell r="P370">
            <v>0</v>
          </cell>
          <cell r="Q370">
            <v>0</v>
          </cell>
          <cell r="R370">
            <v>0</v>
          </cell>
          <cell r="S370">
            <v>0</v>
          </cell>
          <cell r="T370">
            <v>0</v>
          </cell>
          <cell r="U370">
            <v>0</v>
          </cell>
          <cell r="V370">
            <v>0</v>
          </cell>
          <cell r="W370">
            <v>-6590.200003871505</v>
          </cell>
        </row>
        <row r="371">
          <cell r="A371">
            <v>371</v>
          </cell>
        </row>
        <row r="372">
          <cell r="A372">
            <v>372</v>
          </cell>
          <cell r="D372" t="str">
            <v>Debt Principal Repayment</v>
          </cell>
        </row>
        <row r="373">
          <cell r="A373">
            <v>373</v>
          </cell>
          <cell r="E373" t="str">
            <v xml:space="preserve">Debt Issuance </v>
          </cell>
          <cell r="H373" t="str">
            <v>[USD 000s]</v>
          </cell>
          <cell r="I373" t="str">
            <v>[Feed]</v>
          </cell>
          <cell r="K373">
            <v>0</v>
          </cell>
          <cell r="L373">
            <v>0</v>
          </cell>
          <cell r="M373">
            <v>0</v>
          </cell>
          <cell r="N373">
            <v>0</v>
          </cell>
          <cell r="O373">
            <v>0</v>
          </cell>
          <cell r="P373">
            <v>0</v>
          </cell>
          <cell r="Q373">
            <v>0</v>
          </cell>
          <cell r="R373">
            <v>0</v>
          </cell>
          <cell r="S373">
            <v>0</v>
          </cell>
          <cell r="T373">
            <v>0</v>
          </cell>
          <cell r="U373">
            <v>0</v>
          </cell>
          <cell r="V373">
            <v>0</v>
          </cell>
          <cell r="W373">
            <v>0</v>
          </cell>
        </row>
        <row r="374">
          <cell r="A374">
            <v>374</v>
          </cell>
          <cell r="E374" t="str">
            <v>Debt Issuance - Fuel Financing</v>
          </cell>
          <cell r="H374" t="str">
            <v>[USD 000s]</v>
          </cell>
          <cell r="I374" t="str">
            <v>[Feed]</v>
          </cell>
          <cell r="K374">
            <v>0</v>
          </cell>
          <cell r="L374">
            <v>0</v>
          </cell>
          <cell r="M374">
            <v>0</v>
          </cell>
          <cell r="N374">
            <v>0</v>
          </cell>
          <cell r="O374">
            <v>0</v>
          </cell>
          <cell r="P374">
            <v>0</v>
          </cell>
          <cell r="Q374">
            <v>0</v>
          </cell>
          <cell r="R374">
            <v>0</v>
          </cell>
          <cell r="S374">
            <v>0</v>
          </cell>
          <cell r="T374">
            <v>0</v>
          </cell>
          <cell r="U374">
            <v>0</v>
          </cell>
          <cell r="V374">
            <v>0</v>
          </cell>
          <cell r="W374">
            <v>0</v>
          </cell>
        </row>
        <row r="375">
          <cell r="A375">
            <v>375</v>
          </cell>
          <cell r="E375" t="str">
            <v xml:space="preserve">Debt Retirement </v>
          </cell>
          <cell r="H375" t="str">
            <v>[USD 000s]</v>
          </cell>
          <cell r="I375" t="str">
            <v>[Feed]</v>
          </cell>
          <cell r="K375">
            <v>0</v>
          </cell>
          <cell r="L375">
            <v>0</v>
          </cell>
          <cell r="M375">
            <v>0</v>
          </cell>
          <cell r="N375">
            <v>0</v>
          </cell>
          <cell r="O375">
            <v>0</v>
          </cell>
          <cell r="P375">
            <v>0</v>
          </cell>
          <cell r="Q375">
            <v>0</v>
          </cell>
          <cell r="R375">
            <v>0</v>
          </cell>
          <cell r="S375">
            <v>0</v>
          </cell>
          <cell r="T375">
            <v>0</v>
          </cell>
          <cell r="U375">
            <v>0</v>
          </cell>
          <cell r="V375">
            <v>0</v>
          </cell>
          <cell r="W375">
            <v>0</v>
          </cell>
        </row>
        <row r="376">
          <cell r="A376">
            <v>376</v>
          </cell>
          <cell r="E376" t="str">
            <v>Debt Retirement - Fuel Financing</v>
          </cell>
          <cell r="H376" t="str">
            <v>[USD 000s]</v>
          </cell>
          <cell r="I376" t="str">
            <v>[Feed]</v>
          </cell>
          <cell r="K376">
            <v>0</v>
          </cell>
          <cell r="L376">
            <v>0</v>
          </cell>
          <cell r="M376">
            <v>0</v>
          </cell>
          <cell r="N376">
            <v>0</v>
          </cell>
          <cell r="O376">
            <v>0</v>
          </cell>
          <cell r="P376">
            <v>0</v>
          </cell>
          <cell r="Q376">
            <v>0</v>
          </cell>
          <cell r="R376">
            <v>0</v>
          </cell>
          <cell r="S376">
            <v>0</v>
          </cell>
          <cell r="T376">
            <v>0</v>
          </cell>
          <cell r="U376">
            <v>0</v>
          </cell>
          <cell r="V376">
            <v>0</v>
          </cell>
          <cell r="W376">
            <v>0</v>
          </cell>
        </row>
        <row r="377">
          <cell r="A377">
            <v>377</v>
          </cell>
          <cell r="E377" t="str">
            <v>Change in Short Term Borrowing</v>
          </cell>
          <cell r="H377" t="str">
            <v>[USD 000s]</v>
          </cell>
          <cell r="I377" t="str">
            <v>[Feed]</v>
          </cell>
          <cell r="K377">
            <v>-20000</v>
          </cell>
          <cell r="L377">
            <v>0</v>
          </cell>
          <cell r="M377">
            <v>0</v>
          </cell>
          <cell r="N377">
            <v>0</v>
          </cell>
          <cell r="O377">
            <v>0</v>
          </cell>
          <cell r="P377">
            <v>0</v>
          </cell>
          <cell r="Q377">
            <v>0</v>
          </cell>
          <cell r="R377">
            <v>0</v>
          </cell>
          <cell r="S377">
            <v>0</v>
          </cell>
          <cell r="T377">
            <v>0</v>
          </cell>
          <cell r="U377">
            <v>0</v>
          </cell>
          <cell r="V377">
            <v>0</v>
          </cell>
          <cell r="W377">
            <v>20000</v>
          </cell>
        </row>
        <row r="378">
          <cell r="A378">
            <v>378</v>
          </cell>
        </row>
        <row r="379">
          <cell r="A379">
            <v>379</v>
          </cell>
          <cell r="D379" t="str">
            <v>Debt Interest Payment (pre-tax)</v>
          </cell>
          <cell r="H379" t="str">
            <v>[USD 000s]</v>
          </cell>
          <cell r="I379" t="str">
            <v>[Feed]</v>
          </cell>
          <cell r="K379">
            <v>90</v>
          </cell>
          <cell r="L379">
            <v>180</v>
          </cell>
          <cell r="M379">
            <v>180</v>
          </cell>
          <cell r="N379">
            <v>180</v>
          </cell>
          <cell r="O379">
            <v>180</v>
          </cell>
          <cell r="P379">
            <v>180</v>
          </cell>
          <cell r="Q379">
            <v>180</v>
          </cell>
          <cell r="R379">
            <v>180</v>
          </cell>
          <cell r="S379">
            <v>180</v>
          </cell>
          <cell r="T379">
            <v>180</v>
          </cell>
          <cell r="U379">
            <v>180</v>
          </cell>
          <cell r="V379">
            <v>180</v>
          </cell>
          <cell r="W379">
            <v>45</v>
          </cell>
        </row>
        <row r="380">
          <cell r="A380">
            <v>380</v>
          </cell>
        </row>
        <row r="381">
          <cell r="A381">
            <v>381</v>
          </cell>
          <cell r="D381" t="str">
            <v>Cash Flows to Capital</v>
          </cell>
          <cell r="H381" t="str">
            <v>[USD 000s]</v>
          </cell>
          <cell r="I381" t="str">
            <v>[Calc]</v>
          </cell>
          <cell r="K381">
            <v>-27749.116255995163</v>
          </cell>
          <cell r="L381">
            <v>20720.572402959617</v>
          </cell>
          <cell r="M381">
            <v>-1647.7852684769859</v>
          </cell>
          <cell r="N381">
            <v>17716.253210182578</v>
          </cell>
          <cell r="O381">
            <v>17378.957926605941</v>
          </cell>
          <cell r="P381">
            <v>-2862.3476858891627</v>
          </cell>
          <cell r="Q381">
            <v>15733.14662604421</v>
          </cell>
          <cell r="R381">
            <v>14760.748372155853</v>
          </cell>
          <cell r="S381">
            <v>-5322.9517158565177</v>
          </cell>
          <cell r="T381">
            <v>22940.77609973056</v>
          </cell>
          <cell r="U381">
            <v>12979.345985014825</v>
          </cell>
          <cell r="V381">
            <v>30241.362847884124</v>
          </cell>
          <cell r="W381">
            <v>46811.143889416897</v>
          </cell>
        </row>
        <row r="382">
          <cell r="A382">
            <v>382</v>
          </cell>
          <cell r="E382" t="str">
            <v>Check</v>
          </cell>
          <cell r="H382" t="str">
            <v>[USD 000s]</v>
          </cell>
          <cell r="I382" t="str">
            <v>[Calc]</v>
          </cell>
          <cell r="K382">
            <v>-10000</v>
          </cell>
          <cell r="L382">
            <v>0</v>
          </cell>
          <cell r="M382">
            <v>0</v>
          </cell>
          <cell r="N382">
            <v>0</v>
          </cell>
          <cell r="O382">
            <v>0</v>
          </cell>
          <cell r="P382">
            <v>0</v>
          </cell>
          <cell r="Q382">
            <v>0</v>
          </cell>
          <cell r="R382">
            <v>0</v>
          </cell>
          <cell r="S382">
            <v>0</v>
          </cell>
          <cell r="T382">
            <v>0</v>
          </cell>
          <cell r="U382">
            <v>0</v>
          </cell>
          <cell r="V382">
            <v>0</v>
          </cell>
          <cell r="W382">
            <v>-19999.999999999996</v>
          </cell>
        </row>
        <row r="383">
          <cell r="A383">
            <v>383</v>
          </cell>
        </row>
        <row r="384">
          <cell r="A384">
            <v>384</v>
          </cell>
          <cell r="D384" t="str">
            <v>Less: Interest Tax Shield</v>
          </cell>
          <cell r="H384" t="str">
            <v>[USD 000s]</v>
          </cell>
          <cell r="I384" t="str">
            <v>[Calc]</v>
          </cell>
          <cell r="K384">
            <v>-37.205999999999996</v>
          </cell>
          <cell r="L384">
            <v>-74.411999999999992</v>
          </cell>
          <cell r="M384">
            <v>-74.411999999999992</v>
          </cell>
          <cell r="N384">
            <v>-74.411999999999992</v>
          </cell>
          <cell r="O384">
            <v>-74.411999999999992</v>
          </cell>
          <cell r="P384">
            <v>-74.411999999999992</v>
          </cell>
          <cell r="Q384">
            <v>-74.411999999999992</v>
          </cell>
          <cell r="R384">
            <v>-74.411999999999992</v>
          </cell>
          <cell r="S384">
            <v>-74.411999999999992</v>
          </cell>
          <cell r="T384">
            <v>-74.411999999999992</v>
          </cell>
          <cell r="U384">
            <v>-74.411999999999992</v>
          </cell>
          <cell r="V384">
            <v>-74.411999999999992</v>
          </cell>
          <cell r="W384">
            <v>-18.602999999999998</v>
          </cell>
        </row>
        <row r="385">
          <cell r="A385">
            <v>385</v>
          </cell>
          <cell r="D385" t="str">
            <v>Less: Post tax effect of Parent Guarantee</v>
          </cell>
          <cell r="H385" t="str">
            <v>[USD 000s]</v>
          </cell>
          <cell r="I385" t="str">
            <v>[Calc]</v>
          </cell>
          <cell r="K385">
            <v>586.60733249999998</v>
          </cell>
          <cell r="L385">
            <v>1173.214665</v>
          </cell>
          <cell r="M385">
            <v>1173.214665</v>
          </cell>
          <cell r="N385">
            <v>1173.214665</v>
          </cell>
          <cell r="O385">
            <v>1173.214665</v>
          </cell>
          <cell r="P385">
            <v>1173.214665</v>
          </cell>
          <cell r="Q385">
            <v>1173.214665</v>
          </cell>
          <cell r="R385">
            <v>1173.214665</v>
          </cell>
          <cell r="S385">
            <v>1173.214665</v>
          </cell>
          <cell r="T385">
            <v>1173.214665</v>
          </cell>
          <cell r="U385">
            <v>1173.214665</v>
          </cell>
          <cell r="V385">
            <v>1173.214665</v>
          </cell>
          <cell r="W385">
            <v>293.30366624999999</v>
          </cell>
        </row>
        <row r="386">
          <cell r="A386">
            <v>386</v>
          </cell>
        </row>
        <row r="387">
          <cell r="A387">
            <v>387</v>
          </cell>
          <cell r="D387" t="str">
            <v>Free Cash Flows</v>
          </cell>
          <cell r="H387" t="str">
            <v>[USD 000s]</v>
          </cell>
          <cell r="I387" t="str">
            <v>[Calc]</v>
          </cell>
          <cell r="K387">
            <v>-27199.714923495161</v>
          </cell>
          <cell r="L387">
            <v>21819.375067959616</v>
          </cell>
          <cell r="M387">
            <v>-548.98260347698601</v>
          </cell>
          <cell r="N387">
            <v>18815.055875182577</v>
          </cell>
          <cell r="O387">
            <v>18477.76059160594</v>
          </cell>
          <cell r="P387">
            <v>-1763.5450208891625</v>
          </cell>
          <cell r="Q387">
            <v>16831.94929104421</v>
          </cell>
          <cell r="R387">
            <v>15859.551037155852</v>
          </cell>
          <cell r="S387">
            <v>-4224.1490508565184</v>
          </cell>
          <cell r="T387">
            <v>24039.578764730559</v>
          </cell>
          <cell r="U387">
            <v>14078.148650014824</v>
          </cell>
          <cell r="V387">
            <v>31340.165512884123</v>
          </cell>
          <cell r="W387">
            <v>47085.844555666896</v>
          </cell>
        </row>
        <row r="388">
          <cell r="A388">
            <v>388</v>
          </cell>
          <cell r="E388" t="str">
            <v>Check</v>
          </cell>
          <cell r="H388" t="str">
            <v>[USD 000s]</v>
          </cell>
          <cell r="I388" t="str">
            <v>[Calc]</v>
          </cell>
          <cell r="K388">
            <v>-20499.987499999999</v>
          </cell>
          <cell r="L388">
            <v>2000.0249999999978</v>
          </cell>
          <cell r="M388">
            <v>2000.0250000000021</v>
          </cell>
          <cell r="N388">
            <v>2000.0250000000051</v>
          </cell>
          <cell r="O388">
            <v>2000.0249999999978</v>
          </cell>
          <cell r="P388">
            <v>2000.0249999999987</v>
          </cell>
          <cell r="Q388">
            <v>2000.0249999999978</v>
          </cell>
          <cell r="R388">
            <v>2000.0249999999996</v>
          </cell>
          <cell r="S388">
            <v>2000.024999999996</v>
          </cell>
          <cell r="T388">
            <v>2000.0250000000015</v>
          </cell>
          <cell r="U388">
            <v>2000.0249999999978</v>
          </cell>
          <cell r="V388">
            <v>2000.0250000000015</v>
          </cell>
          <cell r="W388">
            <v>20500.006249999999</v>
          </cell>
        </row>
        <row r="389">
          <cell r="A389">
            <v>389</v>
          </cell>
        </row>
        <row r="390">
          <cell r="A390">
            <v>390</v>
          </cell>
          <cell r="C390" t="str">
            <v>VARYING Ke VALUATION</v>
          </cell>
        </row>
        <row r="391">
          <cell r="A391">
            <v>391</v>
          </cell>
        </row>
        <row r="392">
          <cell r="A392">
            <v>392</v>
          </cell>
          <cell r="D392" t="str">
            <v>Equity (Preferred and Common)</v>
          </cell>
        </row>
        <row r="393">
          <cell r="A393">
            <v>393</v>
          </cell>
          <cell r="E393" t="str">
            <v>Issuance</v>
          </cell>
          <cell r="H393" t="str">
            <v>[USD 000s]</v>
          </cell>
          <cell r="I393" t="str">
            <v>[Calc]</v>
          </cell>
          <cell r="K393">
            <v>0</v>
          </cell>
          <cell r="L393">
            <v>0</v>
          </cell>
          <cell r="M393">
            <v>0</v>
          </cell>
          <cell r="N393">
            <v>0</v>
          </cell>
          <cell r="O393">
            <v>0</v>
          </cell>
          <cell r="P393">
            <v>0</v>
          </cell>
          <cell r="Q393">
            <v>0</v>
          </cell>
          <cell r="R393">
            <v>0</v>
          </cell>
          <cell r="S393">
            <v>0</v>
          </cell>
          <cell r="T393">
            <v>0</v>
          </cell>
          <cell r="U393">
            <v>0</v>
          </cell>
          <cell r="V393">
            <v>0</v>
          </cell>
          <cell r="W393">
            <v>0</v>
          </cell>
        </row>
        <row r="394">
          <cell r="A394">
            <v>394</v>
          </cell>
          <cell r="E394" t="str">
            <v>Dividend</v>
          </cell>
          <cell r="H394" t="str">
            <v>[USD 000s]</v>
          </cell>
          <cell r="I394" t="str">
            <v>[Calc]</v>
          </cell>
          <cell r="K394">
            <v>-7839.1162559951626</v>
          </cell>
          <cell r="L394">
            <v>20540.572402959617</v>
          </cell>
          <cell r="M394">
            <v>-1827.7852684769859</v>
          </cell>
          <cell r="N394">
            <v>17536.253210182578</v>
          </cell>
          <cell r="O394">
            <v>17198.957926605941</v>
          </cell>
          <cell r="P394">
            <v>-3042.3476858891627</v>
          </cell>
          <cell r="Q394">
            <v>15553.14662604421</v>
          </cell>
          <cell r="R394">
            <v>14580.748372155853</v>
          </cell>
          <cell r="S394">
            <v>-5502.9517158565177</v>
          </cell>
          <cell r="T394">
            <v>22760.77609973056</v>
          </cell>
          <cell r="U394">
            <v>12799.345985014825</v>
          </cell>
          <cell r="V394">
            <v>30061.362847884124</v>
          </cell>
          <cell r="W394">
            <v>26766.143889416897</v>
          </cell>
        </row>
        <row r="395">
          <cell r="A395">
            <v>395</v>
          </cell>
          <cell r="E395" t="str">
            <v>Retirement</v>
          </cell>
          <cell r="H395" t="str">
            <v>[USD 000s]</v>
          </cell>
          <cell r="I395" t="str">
            <v>[Calc]</v>
          </cell>
          <cell r="K395">
            <v>0</v>
          </cell>
          <cell r="L395">
            <v>0</v>
          </cell>
          <cell r="M395">
            <v>0</v>
          </cell>
          <cell r="N395">
            <v>0</v>
          </cell>
          <cell r="O395">
            <v>0</v>
          </cell>
          <cell r="P395">
            <v>0</v>
          </cell>
          <cell r="Q395">
            <v>0</v>
          </cell>
          <cell r="R395">
            <v>0</v>
          </cell>
          <cell r="S395">
            <v>0</v>
          </cell>
          <cell r="T395">
            <v>0</v>
          </cell>
          <cell r="U395">
            <v>0</v>
          </cell>
          <cell r="V395">
            <v>0</v>
          </cell>
          <cell r="W395">
            <v>0</v>
          </cell>
        </row>
        <row r="396">
          <cell r="A396">
            <v>396</v>
          </cell>
          <cell r="E396" t="str">
            <v>Liquidation Value</v>
          </cell>
          <cell r="H396" t="str">
            <v>[USD 000s]</v>
          </cell>
          <cell r="I396" t="str">
            <v>[Feed]</v>
          </cell>
          <cell r="K396">
            <v>0</v>
          </cell>
          <cell r="L396">
            <v>0</v>
          </cell>
          <cell r="M396">
            <v>0</v>
          </cell>
          <cell r="N396">
            <v>0</v>
          </cell>
          <cell r="O396">
            <v>0</v>
          </cell>
          <cell r="P396">
            <v>0</v>
          </cell>
          <cell r="Q396">
            <v>0</v>
          </cell>
          <cell r="R396">
            <v>0</v>
          </cell>
          <cell r="S396">
            <v>0</v>
          </cell>
          <cell r="T396">
            <v>0</v>
          </cell>
          <cell r="U396">
            <v>0</v>
          </cell>
          <cell r="V396">
            <v>0</v>
          </cell>
          <cell r="W396">
            <v>6590.200003871505</v>
          </cell>
        </row>
        <row r="397">
          <cell r="A397">
            <v>397</v>
          </cell>
          <cell r="E397" t="str">
            <v>Cash Flows to Equity</v>
          </cell>
          <cell r="H397" t="str">
            <v>[USD 000s]</v>
          </cell>
          <cell r="I397" t="str">
            <v>[Calc]</v>
          </cell>
          <cell r="K397">
            <v>-7839.1162559951626</v>
          </cell>
          <cell r="L397">
            <v>20540.572402959617</v>
          </cell>
          <cell r="M397">
            <v>-1827.7852684769859</v>
          </cell>
          <cell r="N397">
            <v>17536.253210182578</v>
          </cell>
          <cell r="O397">
            <v>17198.957926605941</v>
          </cell>
          <cell r="P397">
            <v>-3042.3476858891627</v>
          </cell>
          <cell r="Q397">
            <v>15553.14662604421</v>
          </cell>
          <cell r="R397">
            <v>14580.748372155853</v>
          </cell>
          <cell r="S397">
            <v>-5502.9517158565177</v>
          </cell>
          <cell r="T397">
            <v>22760.77609973056</v>
          </cell>
          <cell r="U397">
            <v>12799.345985014825</v>
          </cell>
          <cell r="V397">
            <v>30061.362847884124</v>
          </cell>
          <cell r="W397">
            <v>33356.343893288402</v>
          </cell>
        </row>
        <row r="398">
          <cell r="A398">
            <v>398</v>
          </cell>
        </row>
        <row r="399">
          <cell r="A399">
            <v>399</v>
          </cell>
          <cell r="D399" t="str">
            <v>Debt</v>
          </cell>
          <cell r="H399" t="str">
            <v>[USD 000s]</v>
          </cell>
          <cell r="I399" t="str">
            <v>[Calc]</v>
          </cell>
          <cell r="K399">
            <v>0</v>
          </cell>
          <cell r="L399">
            <v>0</v>
          </cell>
          <cell r="M399">
            <v>0</v>
          </cell>
          <cell r="N399">
            <v>0</v>
          </cell>
          <cell r="O399">
            <v>0</v>
          </cell>
          <cell r="P399">
            <v>0</v>
          </cell>
          <cell r="Q399">
            <v>0</v>
          </cell>
          <cell r="R399">
            <v>0</v>
          </cell>
          <cell r="S399">
            <v>0</v>
          </cell>
          <cell r="T399">
            <v>0</v>
          </cell>
          <cell r="U399">
            <v>0</v>
          </cell>
          <cell r="V399">
            <v>0</v>
          </cell>
          <cell r="W399">
            <v>0</v>
          </cell>
        </row>
        <row r="400">
          <cell r="A400">
            <v>400</v>
          </cell>
        </row>
        <row r="401">
          <cell r="A401">
            <v>401</v>
          </cell>
          <cell r="D401" t="str">
            <v>Risk Free Rate</v>
          </cell>
          <cell r="H401" t="str">
            <v>[%]</v>
          </cell>
          <cell r="I401" t="str">
            <v>[Feed]</v>
          </cell>
          <cell r="K401">
            <v>0.06</v>
          </cell>
          <cell r="L401">
            <v>0.06</v>
          </cell>
          <cell r="M401">
            <v>0.06</v>
          </cell>
          <cell r="N401">
            <v>0.06</v>
          </cell>
          <cell r="O401">
            <v>0.06</v>
          </cell>
          <cell r="P401">
            <v>0.06</v>
          </cell>
          <cell r="Q401">
            <v>0.06</v>
          </cell>
          <cell r="R401">
            <v>0.06</v>
          </cell>
          <cell r="S401">
            <v>0.06</v>
          </cell>
          <cell r="T401">
            <v>0.06</v>
          </cell>
          <cell r="U401">
            <v>0.06</v>
          </cell>
          <cell r="V401">
            <v>0.06</v>
          </cell>
          <cell r="W401">
            <v>0.06</v>
          </cell>
        </row>
        <row r="402">
          <cell r="A402">
            <v>402</v>
          </cell>
          <cell r="D402" t="str">
            <v>Market Risk Premium</v>
          </cell>
          <cell r="H402" t="str">
            <v>[%]</v>
          </cell>
          <cell r="I402" t="str">
            <v>[Feed]</v>
          </cell>
          <cell r="K402">
            <v>6.5000000000000002E-2</v>
          </cell>
          <cell r="L402">
            <v>6.5000000000000002E-2</v>
          </cell>
          <cell r="M402">
            <v>6.5000000000000002E-2</v>
          </cell>
          <cell r="N402">
            <v>6.5000000000000002E-2</v>
          </cell>
          <cell r="O402">
            <v>6.5000000000000002E-2</v>
          </cell>
          <cell r="P402">
            <v>6.5000000000000002E-2</v>
          </cell>
          <cell r="Q402">
            <v>6.5000000000000002E-2</v>
          </cell>
          <cell r="R402">
            <v>6.5000000000000002E-2</v>
          </cell>
          <cell r="S402">
            <v>6.5000000000000002E-2</v>
          </cell>
          <cell r="T402">
            <v>6.5000000000000002E-2</v>
          </cell>
          <cell r="U402">
            <v>6.5000000000000002E-2</v>
          </cell>
          <cell r="V402">
            <v>6.5000000000000002E-2</v>
          </cell>
          <cell r="W402">
            <v>6.5000000000000002E-2</v>
          </cell>
        </row>
        <row r="403">
          <cell r="A403">
            <v>403</v>
          </cell>
          <cell r="D403" t="str">
            <v>Unlevered Beta</v>
          </cell>
          <cell r="H403" t="str">
            <v>[Factor]</v>
          </cell>
          <cell r="I403" t="str">
            <v>[Feed]</v>
          </cell>
          <cell r="K403">
            <v>0.49</v>
          </cell>
          <cell r="L403">
            <v>0.49</v>
          </cell>
          <cell r="M403">
            <v>0.49</v>
          </cell>
          <cell r="N403">
            <v>0.49</v>
          </cell>
          <cell r="O403">
            <v>0.49</v>
          </cell>
          <cell r="P403">
            <v>0.49</v>
          </cell>
          <cell r="Q403">
            <v>0.49</v>
          </cell>
          <cell r="R403">
            <v>0.49</v>
          </cell>
          <cell r="S403">
            <v>0.49</v>
          </cell>
          <cell r="T403">
            <v>0.85</v>
          </cell>
          <cell r="U403">
            <v>0.85</v>
          </cell>
          <cell r="V403">
            <v>0.85</v>
          </cell>
          <cell r="W403">
            <v>0.85</v>
          </cell>
        </row>
        <row r="404">
          <cell r="A404">
            <v>404</v>
          </cell>
          <cell r="D404" t="str">
            <v>Marginal Tax Rate</v>
          </cell>
          <cell r="H404" t="str">
            <v>[%]</v>
          </cell>
          <cell r="I404" t="str">
            <v>[Feed]</v>
          </cell>
          <cell r="K404">
            <v>0.41339999999999999</v>
          </cell>
          <cell r="L404">
            <v>0.41339999999999999</v>
          </cell>
          <cell r="M404">
            <v>0.41339999999999999</v>
          </cell>
          <cell r="N404">
            <v>0.41339999999999999</v>
          </cell>
          <cell r="O404">
            <v>0.41339999999999999</v>
          </cell>
          <cell r="P404">
            <v>0.41339999999999999</v>
          </cell>
          <cell r="Q404">
            <v>0.41339999999999999</v>
          </cell>
          <cell r="R404">
            <v>0.41339999999999999</v>
          </cell>
          <cell r="S404">
            <v>0.41339999999999999</v>
          </cell>
          <cell r="T404">
            <v>0.41339999999999999</v>
          </cell>
          <cell r="U404">
            <v>0.41339999999999999</v>
          </cell>
          <cell r="V404">
            <v>0.41339999999999999</v>
          </cell>
          <cell r="W404">
            <v>0.41339999999999999</v>
          </cell>
        </row>
        <row r="405">
          <cell r="A405">
            <v>405</v>
          </cell>
          <cell r="D405" t="str">
            <v>Target D / E</v>
          </cell>
          <cell r="H405" t="str">
            <v>[Factor]</v>
          </cell>
          <cell r="I405" t="str">
            <v>[Calc]</v>
          </cell>
          <cell r="K405">
            <v>0</v>
          </cell>
          <cell r="L405">
            <v>0</v>
          </cell>
          <cell r="M405">
            <v>0</v>
          </cell>
          <cell r="N405">
            <v>0</v>
          </cell>
          <cell r="O405">
            <v>0</v>
          </cell>
          <cell r="P405">
            <v>0</v>
          </cell>
          <cell r="Q405">
            <v>0</v>
          </cell>
          <cell r="R405">
            <v>0</v>
          </cell>
          <cell r="S405">
            <v>0</v>
          </cell>
          <cell r="T405">
            <v>0</v>
          </cell>
          <cell r="U405">
            <v>0</v>
          </cell>
          <cell r="V405">
            <v>0</v>
          </cell>
          <cell r="W405">
            <v>0</v>
          </cell>
        </row>
        <row r="406">
          <cell r="A406">
            <v>406</v>
          </cell>
          <cell r="D406" t="str">
            <v>Relevered Beta</v>
          </cell>
          <cell r="H406" t="str">
            <v>[Factor]</v>
          </cell>
          <cell r="I406" t="str">
            <v>[Calc]</v>
          </cell>
          <cell r="K406">
            <v>0.49</v>
          </cell>
          <cell r="L406">
            <v>0.49</v>
          </cell>
          <cell r="M406">
            <v>0.49</v>
          </cell>
          <cell r="N406">
            <v>0.49</v>
          </cell>
          <cell r="O406">
            <v>0.49</v>
          </cell>
          <cell r="P406">
            <v>0.49</v>
          </cell>
          <cell r="Q406">
            <v>0.49</v>
          </cell>
          <cell r="R406">
            <v>0.49</v>
          </cell>
          <cell r="S406">
            <v>0.49</v>
          </cell>
          <cell r="T406">
            <v>0.85</v>
          </cell>
          <cell r="U406">
            <v>0.85</v>
          </cell>
          <cell r="V406">
            <v>0.85</v>
          </cell>
          <cell r="W406">
            <v>0.85</v>
          </cell>
        </row>
        <row r="407">
          <cell r="A407">
            <v>407</v>
          </cell>
          <cell r="D407" t="str">
            <v>Ke (t)</v>
          </cell>
          <cell r="H407" t="str">
            <v>[%]</v>
          </cell>
          <cell r="I407" t="str">
            <v>[Calc]</v>
          </cell>
          <cell r="K407">
            <v>9.1850000000000001E-2</v>
          </cell>
          <cell r="L407">
            <v>9.1850000000000001E-2</v>
          </cell>
          <cell r="M407">
            <v>9.1850000000000001E-2</v>
          </cell>
          <cell r="N407">
            <v>9.1850000000000001E-2</v>
          </cell>
          <cell r="O407">
            <v>9.1850000000000001E-2</v>
          </cell>
          <cell r="P407">
            <v>9.1850000000000001E-2</v>
          </cell>
          <cell r="Q407">
            <v>9.1850000000000001E-2</v>
          </cell>
          <cell r="R407">
            <v>9.1850000000000001E-2</v>
          </cell>
          <cell r="S407">
            <v>9.1850000000000001E-2</v>
          </cell>
          <cell r="T407">
            <v>0.11524999999999999</v>
          </cell>
          <cell r="U407">
            <v>0.11524999999999999</v>
          </cell>
          <cell r="V407">
            <v>0.11524999999999999</v>
          </cell>
          <cell r="W407">
            <v>0.11524999999999999</v>
          </cell>
        </row>
        <row r="408">
          <cell r="A408">
            <v>408</v>
          </cell>
        </row>
        <row r="409">
          <cell r="A409">
            <v>409</v>
          </cell>
          <cell r="D409" t="str">
            <v>Cash Flow to Equity</v>
          </cell>
          <cell r="H409" t="str">
            <v>[USD 000s]</v>
          </cell>
          <cell r="I409" t="str">
            <v>[Calc]</v>
          </cell>
        </row>
        <row r="410">
          <cell r="A410">
            <v>410</v>
          </cell>
          <cell r="D410" t="str">
            <v>Discount Factor</v>
          </cell>
          <cell r="H410" t="str">
            <v>[Factor]</v>
          </cell>
          <cell r="I410" t="str">
            <v>[Calc]</v>
          </cell>
        </row>
        <row r="411">
          <cell r="A411">
            <v>411</v>
          </cell>
          <cell r="D411" t="str">
            <v>DCF to Equity</v>
          </cell>
          <cell r="H411" t="str">
            <v>[USD 000s]</v>
          </cell>
          <cell r="I411" t="str">
            <v>[Calc]</v>
          </cell>
        </row>
        <row r="412">
          <cell r="A412">
            <v>412</v>
          </cell>
        </row>
        <row r="413">
          <cell r="A413">
            <v>413</v>
          </cell>
          <cell r="D413" t="str">
            <v>Cash Flow to Equity</v>
          </cell>
          <cell r="H413" t="str">
            <v>[USD 000s]</v>
          </cell>
          <cell r="I413" t="str">
            <v>[Calc]</v>
          </cell>
        </row>
        <row r="414">
          <cell r="A414">
            <v>414</v>
          </cell>
          <cell r="D414" t="str">
            <v>Discount Factor</v>
          </cell>
          <cell r="H414" t="str">
            <v>[Factor]</v>
          </cell>
          <cell r="I414" t="str">
            <v>[Calc]</v>
          </cell>
        </row>
        <row r="415">
          <cell r="A415">
            <v>415</v>
          </cell>
          <cell r="D415" t="str">
            <v>DCF to Equity</v>
          </cell>
          <cell r="H415" t="str">
            <v>[USD 000s]</v>
          </cell>
          <cell r="I415" t="str">
            <v>[Calc]</v>
          </cell>
        </row>
        <row r="416">
          <cell r="A416">
            <v>416</v>
          </cell>
        </row>
        <row r="417">
          <cell r="A417">
            <v>417</v>
          </cell>
          <cell r="D417" t="str">
            <v>Cash Flow to Equity</v>
          </cell>
          <cell r="H417" t="str">
            <v>[USD 000s]</v>
          </cell>
          <cell r="I417" t="str">
            <v>[Calc]</v>
          </cell>
        </row>
        <row r="418">
          <cell r="A418">
            <v>418</v>
          </cell>
          <cell r="D418" t="str">
            <v>Discount Factor</v>
          </cell>
          <cell r="H418" t="str">
            <v>[Factor]</v>
          </cell>
          <cell r="I418" t="str">
            <v>[Calc]</v>
          </cell>
        </row>
        <row r="419">
          <cell r="A419">
            <v>419</v>
          </cell>
          <cell r="D419" t="str">
            <v>DCF to Equity</v>
          </cell>
          <cell r="H419" t="str">
            <v>[USD 000s]</v>
          </cell>
          <cell r="I419" t="str">
            <v>[Calc]</v>
          </cell>
        </row>
        <row r="420">
          <cell r="A420">
            <v>420</v>
          </cell>
        </row>
        <row r="421">
          <cell r="A421">
            <v>421</v>
          </cell>
          <cell r="D421" t="str">
            <v>Cash Flow to Equity</v>
          </cell>
          <cell r="H421" t="str">
            <v>[USD 000s]</v>
          </cell>
          <cell r="I421" t="str">
            <v>[Calc]</v>
          </cell>
        </row>
        <row r="422">
          <cell r="A422">
            <v>422</v>
          </cell>
          <cell r="D422" t="str">
            <v>Discount Factor</v>
          </cell>
          <cell r="H422" t="str">
            <v>[Factor]</v>
          </cell>
          <cell r="I422" t="str">
            <v>[Calc]</v>
          </cell>
        </row>
        <row r="423">
          <cell r="A423">
            <v>423</v>
          </cell>
          <cell r="D423" t="str">
            <v>DCF to Equity</v>
          </cell>
          <cell r="H423" t="str">
            <v>[USD 000s]</v>
          </cell>
          <cell r="I423" t="str">
            <v>[Calc]</v>
          </cell>
        </row>
        <row r="424">
          <cell r="A424">
            <v>424</v>
          </cell>
        </row>
        <row r="425">
          <cell r="A425">
            <v>425</v>
          </cell>
          <cell r="D425" t="str">
            <v>Cash Flow to Equity</v>
          </cell>
          <cell r="H425" t="str">
            <v>[USD 000s]</v>
          </cell>
          <cell r="I425" t="str">
            <v>[Calc]</v>
          </cell>
        </row>
        <row r="426">
          <cell r="A426">
            <v>426</v>
          </cell>
          <cell r="D426" t="str">
            <v>Discount Factor</v>
          </cell>
          <cell r="H426" t="str">
            <v>[Factor]</v>
          </cell>
          <cell r="I426" t="str">
            <v>[Calc]</v>
          </cell>
        </row>
        <row r="427">
          <cell r="A427">
            <v>427</v>
          </cell>
          <cell r="D427" t="str">
            <v>DCF to Equity</v>
          </cell>
          <cell r="H427" t="str">
            <v>[USD 000s]</v>
          </cell>
          <cell r="I427" t="str">
            <v>[Calc]</v>
          </cell>
        </row>
        <row r="428">
          <cell r="A428">
            <v>428</v>
          </cell>
        </row>
        <row r="429">
          <cell r="A429">
            <v>429</v>
          </cell>
          <cell r="D429" t="str">
            <v>Cash Flow to Equity</v>
          </cell>
          <cell r="H429" t="str">
            <v>[USD 000s]</v>
          </cell>
          <cell r="I429" t="str">
            <v>[Calc]</v>
          </cell>
        </row>
        <row r="430">
          <cell r="A430">
            <v>430</v>
          </cell>
          <cell r="D430" t="str">
            <v>Discount Factor</v>
          </cell>
          <cell r="H430" t="str">
            <v>[Factor]</v>
          </cell>
          <cell r="I430" t="str">
            <v>[Calc]</v>
          </cell>
        </row>
        <row r="431">
          <cell r="A431">
            <v>431</v>
          </cell>
          <cell r="D431" t="str">
            <v>DCF to Equity</v>
          </cell>
          <cell r="H431" t="str">
            <v>[USD 000s]</v>
          </cell>
          <cell r="I431" t="str">
            <v>[Calc]</v>
          </cell>
        </row>
        <row r="432">
          <cell r="A432">
            <v>432</v>
          </cell>
        </row>
        <row r="433">
          <cell r="A433">
            <v>433</v>
          </cell>
          <cell r="D433" t="str">
            <v>Cash Flow to Equity</v>
          </cell>
          <cell r="H433" t="str">
            <v>[USD 000s]</v>
          </cell>
          <cell r="I433" t="str">
            <v>[Calc]</v>
          </cell>
        </row>
        <row r="434">
          <cell r="A434">
            <v>434</v>
          </cell>
          <cell r="D434" t="str">
            <v>Discount Factor</v>
          </cell>
          <cell r="H434" t="str">
            <v>[Factor]</v>
          </cell>
          <cell r="I434" t="str">
            <v>[Calc]</v>
          </cell>
        </row>
        <row r="435">
          <cell r="A435">
            <v>435</v>
          </cell>
          <cell r="D435" t="str">
            <v>DCF to Equity</v>
          </cell>
          <cell r="H435" t="str">
            <v>[USD 000s]</v>
          </cell>
          <cell r="I435" t="str">
            <v>[Calc]</v>
          </cell>
        </row>
        <row r="436">
          <cell r="A436">
            <v>436</v>
          </cell>
        </row>
        <row r="437">
          <cell r="A437">
            <v>437</v>
          </cell>
          <cell r="D437" t="str">
            <v>Cash Flow to Equity</v>
          </cell>
          <cell r="H437" t="str">
            <v>[USD 000s]</v>
          </cell>
          <cell r="I437" t="str">
            <v>[Calc]</v>
          </cell>
        </row>
        <row r="438">
          <cell r="A438">
            <v>438</v>
          </cell>
          <cell r="D438" t="str">
            <v>Discount Factor</v>
          </cell>
          <cell r="H438" t="str">
            <v>[Factor]</v>
          </cell>
          <cell r="I438" t="str">
            <v>[Calc]</v>
          </cell>
        </row>
        <row r="439">
          <cell r="A439">
            <v>439</v>
          </cell>
          <cell r="D439" t="str">
            <v>DCF to Equity</v>
          </cell>
          <cell r="H439" t="str">
            <v>[USD 000s]</v>
          </cell>
          <cell r="I439" t="str">
            <v>[Calc]</v>
          </cell>
        </row>
        <row r="440">
          <cell r="A440">
            <v>440</v>
          </cell>
        </row>
        <row r="441">
          <cell r="A441">
            <v>441</v>
          </cell>
          <cell r="D441" t="str">
            <v>Cash Flow to Equity</v>
          </cell>
          <cell r="H441" t="str">
            <v>[USD 000s]</v>
          </cell>
          <cell r="I441" t="str">
            <v>[Calc]</v>
          </cell>
        </row>
        <row r="442">
          <cell r="A442">
            <v>442</v>
          </cell>
          <cell r="D442" t="str">
            <v>Discount Factor</v>
          </cell>
          <cell r="H442" t="str">
            <v>[Factor]</v>
          </cell>
          <cell r="I442" t="str">
            <v>[Calc]</v>
          </cell>
        </row>
        <row r="443">
          <cell r="A443">
            <v>443</v>
          </cell>
          <cell r="D443" t="str">
            <v>DCF to Equity</v>
          </cell>
          <cell r="H443" t="str">
            <v>[USD 000s]</v>
          </cell>
          <cell r="I443" t="str">
            <v>[Calc]</v>
          </cell>
        </row>
        <row r="444">
          <cell r="A444">
            <v>444</v>
          </cell>
        </row>
        <row r="445">
          <cell r="A445">
            <v>445</v>
          </cell>
          <cell r="D445" t="str">
            <v>Cash Flow to Equity</v>
          </cell>
          <cell r="H445" t="str">
            <v>[USD 000s]</v>
          </cell>
          <cell r="I445" t="str">
            <v>[Calc]</v>
          </cell>
          <cell r="W445">
            <v>33356.343893288402</v>
          </cell>
        </row>
        <row r="446">
          <cell r="A446">
            <v>446</v>
          </cell>
          <cell r="D446" t="str">
            <v>Discount Factor</v>
          </cell>
          <cell r="H446" t="str">
            <v>[Factor]</v>
          </cell>
          <cell r="I446" t="str">
            <v>[Calc]</v>
          </cell>
          <cell r="W446">
            <v>1</v>
          </cell>
        </row>
        <row r="447">
          <cell r="A447">
            <v>447</v>
          </cell>
          <cell r="D447" t="str">
            <v>DCF to Equity</v>
          </cell>
          <cell r="H447" t="str">
            <v>[USD 000s]</v>
          </cell>
          <cell r="I447" t="str">
            <v>[Calc]</v>
          </cell>
          <cell r="W447">
            <v>33356.343893288402</v>
          </cell>
        </row>
        <row r="448">
          <cell r="A448">
            <v>448</v>
          </cell>
        </row>
        <row r="449">
          <cell r="A449">
            <v>449</v>
          </cell>
          <cell r="D449" t="str">
            <v>Cash Flow to Equity</v>
          </cell>
          <cell r="H449" t="str">
            <v>[USD 000s]</v>
          </cell>
          <cell r="I449" t="str">
            <v>[Calc]</v>
          </cell>
          <cell r="V449">
            <v>30061.362847884124</v>
          </cell>
          <cell r="W449">
            <v>33356.343893288402</v>
          </cell>
        </row>
        <row r="450">
          <cell r="A450">
            <v>450</v>
          </cell>
          <cell r="D450" t="str">
            <v>Discount Factor</v>
          </cell>
          <cell r="H450" t="str">
            <v>[Factor]</v>
          </cell>
          <cell r="I450" t="str">
            <v>[Calc]</v>
          </cell>
          <cell r="V450">
            <v>1</v>
          </cell>
          <cell r="W450">
            <v>0.89665994171710373</v>
          </cell>
        </row>
        <row r="451">
          <cell r="A451">
            <v>451</v>
          </cell>
          <cell r="D451" t="str">
            <v>DCF to Equity</v>
          </cell>
          <cell r="H451" t="str">
            <v>[USD 000s]</v>
          </cell>
          <cell r="I451" t="str">
            <v>[Calc]</v>
          </cell>
          <cell r="V451">
            <v>30061.362847884124</v>
          </cell>
          <cell r="W451">
            <v>29909.297371251647</v>
          </cell>
        </row>
        <row r="452">
          <cell r="A452">
            <v>452</v>
          </cell>
        </row>
        <row r="453">
          <cell r="A453">
            <v>453</v>
          </cell>
          <cell r="D453" t="str">
            <v>Cash Flow to Equity</v>
          </cell>
          <cell r="H453" t="str">
            <v>[USD 000s]</v>
          </cell>
          <cell r="I453" t="str">
            <v>[Calc]</v>
          </cell>
          <cell r="U453">
            <v>12799.345985014825</v>
          </cell>
          <cell r="V453">
            <v>30061.362847884124</v>
          </cell>
          <cell r="W453">
            <v>33356.343893288402</v>
          </cell>
        </row>
        <row r="454">
          <cell r="A454">
            <v>454</v>
          </cell>
          <cell r="D454" t="str">
            <v>Discount Factor</v>
          </cell>
          <cell r="H454" t="str">
            <v>[Factor]</v>
          </cell>
          <cell r="I454" t="str">
            <v>[Calc]</v>
          </cell>
          <cell r="U454">
            <v>1</v>
          </cell>
          <cell r="V454">
            <v>0.89665994171710373</v>
          </cell>
          <cell r="W454">
            <v>0.80399905108011982</v>
          </cell>
        </row>
        <row r="455">
          <cell r="A455">
            <v>455</v>
          </cell>
          <cell r="D455" t="str">
            <v>DCF to Equity</v>
          </cell>
          <cell r="H455" t="str">
            <v>[USD 000s]</v>
          </cell>
          <cell r="I455" t="str">
            <v>[Calc]</v>
          </cell>
          <cell r="U455">
            <v>12799.345985014825</v>
          </cell>
          <cell r="V455">
            <v>26954.819859120485</v>
          </cell>
          <cell r="W455">
            <v>26818.468837706023</v>
          </cell>
        </row>
        <row r="456">
          <cell r="A456">
            <v>456</v>
          </cell>
        </row>
        <row r="457">
          <cell r="A457">
            <v>457</v>
          </cell>
          <cell r="D457" t="str">
            <v>Cash Flow to Equity</v>
          </cell>
          <cell r="H457" t="str">
            <v>[USD 000s]</v>
          </cell>
          <cell r="I457" t="str">
            <v>[Calc]</v>
          </cell>
          <cell r="T457">
            <v>22760.77609973056</v>
          </cell>
          <cell r="U457">
            <v>12799.345985014825</v>
          </cell>
          <cell r="V457">
            <v>30061.362847884124</v>
          </cell>
          <cell r="W457">
            <v>33356.343893288402</v>
          </cell>
        </row>
        <row r="458">
          <cell r="A458">
            <v>458</v>
          </cell>
          <cell r="D458" t="str">
            <v>Discount Factor</v>
          </cell>
          <cell r="H458" t="str">
            <v>[Factor]</v>
          </cell>
          <cell r="I458" t="str">
            <v>[Calc]</v>
          </cell>
          <cell r="T458">
            <v>1</v>
          </cell>
          <cell r="U458">
            <v>0.89665994171710373</v>
          </cell>
          <cell r="V458">
            <v>0.80399905108011982</v>
          </cell>
          <cell r="W458">
            <v>0.72091374228210692</v>
          </cell>
        </row>
        <row r="459">
          <cell r="A459">
            <v>459</v>
          </cell>
          <cell r="D459" t="str">
            <v>DCF to Equity</v>
          </cell>
          <cell r="H459" t="str">
            <v>[USD 000s]</v>
          </cell>
          <cell r="I459" t="str">
            <v>[Calc]</v>
          </cell>
          <cell r="T459">
            <v>22760.77609973056</v>
          </cell>
          <cell r="U459">
            <v>11476.660824940438</v>
          </cell>
          <cell r="V459">
            <v>24169.307203874003</v>
          </cell>
          <cell r="W459">
            <v>24047.046704959444</v>
          </cell>
        </row>
        <row r="460">
          <cell r="A460">
            <v>460</v>
          </cell>
        </row>
        <row r="461">
          <cell r="A461">
            <v>461</v>
          </cell>
          <cell r="D461" t="str">
            <v>Cash Flow to Equity</v>
          </cell>
          <cell r="H461" t="str">
            <v>[USD 000s]</v>
          </cell>
          <cell r="I461" t="str">
            <v>[Calc]</v>
          </cell>
          <cell r="S461">
            <v>-5502.9517158565177</v>
          </cell>
          <cell r="T461">
            <v>22760.77609973056</v>
          </cell>
          <cell r="U461">
            <v>12799.345985014825</v>
          </cell>
          <cell r="V461">
            <v>30061.362847884124</v>
          </cell>
          <cell r="W461">
            <v>33356.343893288402</v>
          </cell>
        </row>
        <row r="462">
          <cell r="A462">
            <v>462</v>
          </cell>
          <cell r="D462" t="str">
            <v>Discount Factor</v>
          </cell>
          <cell r="H462" t="str">
            <v>[Factor]</v>
          </cell>
          <cell r="I462" t="str">
            <v>[Calc]</v>
          </cell>
          <cell r="S462">
            <v>1</v>
          </cell>
          <cell r="T462">
            <v>0.89665994171710373</v>
          </cell>
          <cell r="U462">
            <v>0.80399905108011982</v>
          </cell>
          <cell r="V462">
            <v>0.72091374228210692</v>
          </cell>
          <cell r="W462">
            <v>0.64641447413773312</v>
          </cell>
        </row>
        <row r="463">
          <cell r="A463">
            <v>463</v>
          </cell>
          <cell r="D463" t="str">
            <v>DCF to Equity</v>
          </cell>
          <cell r="H463" t="str">
            <v>[USD 000s]</v>
          </cell>
          <cell r="I463" t="str">
            <v>[Calc]</v>
          </cell>
          <cell r="S463">
            <v>-5502.9517158565177</v>
          </cell>
          <cell r="T463">
            <v>20408.676171020452</v>
          </cell>
          <cell r="U463">
            <v>10290.66202639806</v>
          </cell>
          <cell r="V463">
            <v>21671.64958876844</v>
          </cell>
          <cell r="W463">
            <v>21562.023496937407</v>
          </cell>
        </row>
        <row r="464">
          <cell r="A464">
            <v>464</v>
          </cell>
        </row>
        <row r="465">
          <cell r="A465">
            <v>465</v>
          </cell>
          <cell r="D465" t="str">
            <v>Cash Flow to Equity</v>
          </cell>
          <cell r="H465" t="str">
            <v>[USD 000s]</v>
          </cell>
          <cell r="I465" t="str">
            <v>[Calc]</v>
          </cell>
          <cell r="R465">
            <v>14580.748372155853</v>
          </cell>
          <cell r="S465">
            <v>-5502.9517158565177</v>
          </cell>
          <cell r="T465">
            <v>22760.77609973056</v>
          </cell>
          <cell r="U465">
            <v>12799.345985014825</v>
          </cell>
          <cell r="V465">
            <v>30061.362847884124</v>
          </cell>
          <cell r="W465">
            <v>33356.343893288402</v>
          </cell>
        </row>
        <row r="466">
          <cell r="A466">
            <v>466</v>
          </cell>
          <cell r="D466" t="str">
            <v>Discount Factor</v>
          </cell>
          <cell r="H466" t="str">
            <v>[Factor]</v>
          </cell>
          <cell r="I466" t="str">
            <v>[Calc]</v>
          </cell>
          <cell r="R466">
            <v>1</v>
          </cell>
          <cell r="S466">
            <v>0.91587672299308509</v>
          </cell>
          <cell r="T466">
            <v>0.82122996905903167</v>
          </cell>
          <cell r="U466">
            <v>0.73636401619281022</v>
          </cell>
          <cell r="V466">
            <v>0.66026811584201761</v>
          </cell>
          <cell r="W466">
            <v>0.59203597026856536</v>
          </cell>
        </row>
        <row r="467">
          <cell r="A467">
            <v>467</v>
          </cell>
          <cell r="D467" t="str">
            <v>DCF to Equity</v>
          </cell>
          <cell r="H467" t="str">
            <v>[USD 000s]</v>
          </cell>
          <cell r="I467" t="str">
            <v>[Calc]</v>
          </cell>
          <cell r="R467">
            <v>14580.748372155853</v>
          </cell>
          <cell r="S467">
            <v>-5040.0253843078417</v>
          </cell>
          <cell r="T467">
            <v>18691.831452141276</v>
          </cell>
          <cell r="U467">
            <v>9424.9778141668376</v>
          </cell>
          <cell r="V467">
            <v>19848.559407215678</v>
          </cell>
          <cell r="W467">
            <v>19748.155421474934</v>
          </cell>
        </row>
        <row r="468">
          <cell r="A468">
            <v>468</v>
          </cell>
        </row>
        <row r="469">
          <cell r="A469">
            <v>469</v>
          </cell>
          <cell r="D469" t="str">
            <v>Cash Flow to Equity</v>
          </cell>
          <cell r="H469" t="str">
            <v>[USD 000s]</v>
          </cell>
          <cell r="I469" t="str">
            <v>[Calc]</v>
          </cell>
          <cell r="Q469">
            <v>15553.14662604421</v>
          </cell>
          <cell r="R469">
            <v>14580.748372155853</v>
          </cell>
          <cell r="S469">
            <v>-5502.9517158565177</v>
          </cell>
          <cell r="T469">
            <v>22760.77609973056</v>
          </cell>
          <cell r="U469">
            <v>12799.345985014825</v>
          </cell>
          <cell r="V469">
            <v>30061.362847884124</v>
          </cell>
          <cell r="W469">
            <v>33356.343893288402</v>
          </cell>
        </row>
        <row r="470">
          <cell r="A470">
            <v>470</v>
          </cell>
          <cell r="D470" t="str">
            <v>Discount Factor</v>
          </cell>
          <cell r="H470" t="str">
            <v>[Factor]</v>
          </cell>
          <cell r="I470" t="str">
            <v>[Calc]</v>
          </cell>
          <cell r="Q470">
            <v>1</v>
          </cell>
          <cell r="R470">
            <v>0.91587672299308509</v>
          </cell>
          <cell r="S470">
            <v>0.83883017172055241</v>
          </cell>
          <cell r="T470">
            <v>0.75214541288549863</v>
          </cell>
          <cell r="U470">
            <v>0.67441866208069812</v>
          </cell>
          <cell r="V470">
            <v>0.60472419823420587</v>
          </cell>
          <cell r="W470">
            <v>0.54223196434360532</v>
          </cell>
        </row>
        <row r="471">
          <cell r="A471">
            <v>471</v>
          </cell>
          <cell r="D471" t="str">
            <v>DCF to Equity</v>
          </cell>
          <cell r="H471" t="str">
            <v>[USD 000s]</v>
          </cell>
          <cell r="I471" t="str">
            <v>[Calc]</v>
          </cell>
          <cell r="Q471">
            <v>15553.14662604421</v>
          </cell>
          <cell r="R471">
            <v>13354.168037876861</v>
          </cell>
          <cell r="S471">
            <v>-4616.0419327818308</v>
          </cell>
          <cell r="T471">
            <v>17119.413337126232</v>
          </cell>
          <cell r="U471">
            <v>8632.1177947216529</v>
          </cell>
          <cell r="V471">
            <v>18178.83354601427</v>
          </cell>
          <cell r="W471">
            <v>18086.875872578596</v>
          </cell>
        </row>
        <row r="472">
          <cell r="A472">
            <v>472</v>
          </cell>
        </row>
        <row r="473">
          <cell r="A473">
            <v>473</v>
          </cell>
          <cell r="D473" t="str">
            <v>Cash Flow to Equity</v>
          </cell>
          <cell r="H473" t="str">
            <v>[USD 000s]</v>
          </cell>
          <cell r="I473" t="str">
            <v>[Calc]</v>
          </cell>
          <cell r="P473">
            <v>-3042.3476858891627</v>
          </cell>
          <cell r="Q473">
            <v>15553.14662604421</v>
          </cell>
          <cell r="R473">
            <v>14580.748372155853</v>
          </cell>
          <cell r="S473">
            <v>-5502.9517158565177</v>
          </cell>
          <cell r="T473">
            <v>22760.77609973056</v>
          </cell>
          <cell r="U473">
            <v>12799.345985014825</v>
          </cell>
          <cell r="V473">
            <v>30061.362847884124</v>
          </cell>
          <cell r="W473">
            <v>33356.343893288402</v>
          </cell>
        </row>
        <row r="474">
          <cell r="A474">
            <v>474</v>
          </cell>
          <cell r="D474" t="str">
            <v>Discount Factor</v>
          </cell>
          <cell r="H474" t="str">
            <v>[Factor]</v>
          </cell>
          <cell r="I474" t="str">
            <v>[Calc]</v>
          </cell>
          <cell r="P474">
            <v>1</v>
          </cell>
          <cell r="Q474">
            <v>0.91587672299308509</v>
          </cell>
          <cell r="R474">
            <v>0.83883017172055241</v>
          </cell>
          <cell r="S474">
            <v>0.7682650288231464</v>
          </cell>
          <cell r="T474">
            <v>0.68887247596785151</v>
          </cell>
          <cell r="U474">
            <v>0.61768435415185063</v>
          </cell>
          <cell r="V474">
            <v>0.55385281699336519</v>
          </cell>
          <cell r="W474">
            <v>0.49661763460512454</v>
          </cell>
        </row>
        <row r="475">
          <cell r="A475">
            <v>475</v>
          </cell>
          <cell r="D475" t="str">
            <v>DCF to Equity</v>
          </cell>
          <cell r="H475" t="str">
            <v>[USD 000s]</v>
          </cell>
          <cell r="I475" t="str">
            <v>[Calc]</v>
          </cell>
          <cell r="P475">
            <v>-3042.3476858891627</v>
          </cell>
          <cell r="Q475">
            <v>14244.76496409233</v>
          </cell>
          <cell r="R475">
            <v>12230.77166082966</v>
          </cell>
          <cell r="S475">
            <v>-4227.7253585948902</v>
          </cell>
          <cell r="T475">
            <v>15679.272186771288</v>
          </cell>
          <cell r="U475">
            <v>7905.9557583199648</v>
          </cell>
          <cell r="V475">
            <v>16649.570495960314</v>
          </cell>
          <cell r="W475">
            <v>16565.348603359977</v>
          </cell>
        </row>
        <row r="476">
          <cell r="A476">
            <v>476</v>
          </cell>
        </row>
        <row r="477">
          <cell r="A477">
            <v>477</v>
          </cell>
          <cell r="D477" t="str">
            <v>Cash Flow to Equity</v>
          </cell>
          <cell r="H477" t="str">
            <v>[USD 000s]</v>
          </cell>
          <cell r="I477" t="str">
            <v>[Calc]</v>
          </cell>
          <cell r="O477">
            <v>17198.957926605941</v>
          </cell>
          <cell r="P477">
            <v>-3042.3476858891627</v>
          </cell>
          <cell r="Q477">
            <v>15553.14662604421</v>
          </cell>
          <cell r="R477">
            <v>14580.748372155853</v>
          </cell>
          <cell r="S477">
            <v>-5502.9517158565177</v>
          </cell>
          <cell r="T477">
            <v>22760.77609973056</v>
          </cell>
          <cell r="U477">
            <v>12799.345985014825</v>
          </cell>
          <cell r="V477">
            <v>30061.362847884124</v>
          </cell>
          <cell r="W477">
            <v>33356.343893288402</v>
          </cell>
        </row>
        <row r="478">
          <cell r="A478">
            <v>478</v>
          </cell>
          <cell r="D478" t="str">
            <v>Discount Factor</v>
          </cell>
          <cell r="H478" t="str">
            <v>[Factor]</v>
          </cell>
          <cell r="I478" t="str">
            <v>[Calc]</v>
          </cell>
          <cell r="O478">
            <v>1</v>
          </cell>
          <cell r="P478">
            <v>0.91587672299308509</v>
          </cell>
          <cell r="Q478">
            <v>0.83883017172055241</v>
          </cell>
          <cell r="R478">
            <v>0.7682650288231464</v>
          </cell>
          <cell r="S478">
            <v>0.70363605698873144</v>
          </cell>
          <cell r="T478">
            <v>0.63092226584956856</v>
          </cell>
          <cell r="U478">
            <v>0.56572272212469721</v>
          </cell>
          <cell r="V478">
            <v>0.50726090304837224</v>
          </cell>
          <cell r="W478">
            <v>0.45484053176271888</v>
          </cell>
        </row>
        <row r="479">
          <cell r="A479">
            <v>479</v>
          </cell>
          <cell r="D479" t="str">
            <v>DCF to Equity</v>
          </cell>
          <cell r="H479" t="str">
            <v>[USD 000s]</v>
          </cell>
          <cell r="I479" t="str">
            <v>[Calc]</v>
          </cell>
          <cell r="O479">
            <v>17198.957926605941</v>
          </cell>
          <cell r="P479">
            <v>-2786.4154287577621</v>
          </cell>
          <cell r="Q479">
            <v>13046.448655119595</v>
          </cell>
          <cell r="R479">
            <v>11201.879068397362</v>
          </cell>
          <cell r="S479">
            <v>-3872.075247144654</v>
          </cell>
          <cell r="T479">
            <v>14360.28042933671</v>
          </cell>
          <cell r="U479">
            <v>7240.8808520584007</v>
          </cell>
          <cell r="V479">
            <v>15248.954065082487</v>
          </cell>
          <cell r="W479">
            <v>15171.817194083418</v>
          </cell>
        </row>
        <row r="480">
          <cell r="A480">
            <v>480</v>
          </cell>
          <cell r="P480" t="str">
            <v xml:space="preserve"> </v>
          </cell>
        </row>
        <row r="481">
          <cell r="A481">
            <v>481</v>
          </cell>
          <cell r="D481" t="str">
            <v>Cash Flow to Equity</v>
          </cell>
          <cell r="H481" t="str">
            <v>[USD 000s]</v>
          </cell>
          <cell r="I481" t="str">
            <v>[Calc]</v>
          </cell>
          <cell r="N481">
            <v>17536.253210182578</v>
          </cell>
          <cell r="O481">
            <v>17198.957926605941</v>
          </cell>
          <cell r="P481">
            <v>-3042.3476858891627</v>
          </cell>
          <cell r="Q481">
            <v>15553.14662604421</v>
          </cell>
          <cell r="R481">
            <v>14580.748372155853</v>
          </cell>
          <cell r="S481">
            <v>-5502.9517158565177</v>
          </cell>
          <cell r="T481">
            <v>22760.77609973056</v>
          </cell>
          <cell r="U481">
            <v>12799.345985014825</v>
          </cell>
          <cell r="V481">
            <v>30061.362847884124</v>
          </cell>
          <cell r="W481">
            <v>33356.343893288402</v>
          </cell>
        </row>
        <row r="482">
          <cell r="A482">
            <v>482</v>
          </cell>
          <cell r="D482" t="str">
            <v>Discount Factor</v>
          </cell>
          <cell r="H482" t="str">
            <v>[Factor]</v>
          </cell>
          <cell r="I482" t="str">
            <v>[Calc]</v>
          </cell>
          <cell r="N482">
            <v>1</v>
          </cell>
          <cell r="O482">
            <v>0.91587672299308509</v>
          </cell>
          <cell r="P482">
            <v>0.83883017172055241</v>
          </cell>
          <cell r="Q482">
            <v>0.7682650288231464</v>
          </cell>
          <cell r="R482">
            <v>0.70363605698873144</v>
          </cell>
          <cell r="S482">
            <v>0.644443886054615</v>
          </cell>
          <cell r="T482">
            <v>0.57784701730967492</v>
          </cell>
          <cell r="U482">
            <v>0.51813227286229535</v>
          </cell>
          <cell r="V482">
            <v>0.46458845358645623</v>
          </cell>
          <cell r="W482">
            <v>0.41657785571527117</v>
          </cell>
        </row>
        <row r="483">
          <cell r="A483">
            <v>483</v>
          </cell>
          <cell r="D483" t="str">
            <v>DCF to Equity</v>
          </cell>
          <cell r="H483" t="str">
            <v>[USD 000s]</v>
          </cell>
          <cell r="I483" t="str">
            <v>[Calc]</v>
          </cell>
          <cell r="N483">
            <v>17536.253210182578</v>
          </cell>
          <cell r="O483">
            <v>15752.125224715794</v>
          </cell>
          <cell r="P483">
            <v>-2552.0130317880316</v>
          </cell>
          <cell r="Q483">
            <v>11948.938640948478</v>
          </cell>
          <cell r="R483">
            <v>10259.540292528609</v>
          </cell>
          <cell r="S483">
            <v>-3546.3435885374856</v>
          </cell>
          <cell r="T483">
            <v>13152.24658088264</v>
          </cell>
          <cell r="U483">
            <v>6631.7542263666255</v>
          </cell>
          <cell r="V483">
            <v>13966.162078199834</v>
          </cell>
          <cell r="W483">
            <v>13895.514213567263</v>
          </cell>
        </row>
        <row r="484">
          <cell r="A484">
            <v>484</v>
          </cell>
        </row>
        <row r="485">
          <cell r="A485">
            <v>485</v>
          </cell>
          <cell r="D485" t="str">
            <v>Cash Flow to Equity</v>
          </cell>
          <cell r="H485" t="str">
            <v>[USD 000s]</v>
          </cell>
          <cell r="I485" t="str">
            <v>[Calc]</v>
          </cell>
          <cell r="M485">
            <v>-1827.7852684769859</v>
          </cell>
          <cell r="N485">
            <v>17536.253210182578</v>
          </cell>
          <cell r="O485">
            <v>17198.957926605941</v>
          </cell>
          <cell r="P485">
            <v>-3042.3476858891627</v>
          </cell>
          <cell r="Q485">
            <v>15553.14662604421</v>
          </cell>
          <cell r="R485">
            <v>14580.748372155853</v>
          </cell>
          <cell r="S485">
            <v>-5502.9517158565177</v>
          </cell>
          <cell r="T485">
            <v>22760.77609973056</v>
          </cell>
          <cell r="U485">
            <v>12799.345985014825</v>
          </cell>
          <cell r="V485">
            <v>30061.362847884124</v>
          </cell>
          <cell r="W485">
            <v>33356.343893288402</v>
          </cell>
        </row>
        <row r="486">
          <cell r="A486">
            <v>486</v>
          </cell>
          <cell r="D486" t="str">
            <v>Discount Factor</v>
          </cell>
          <cell r="H486" t="str">
            <v>[Factor]</v>
          </cell>
          <cell r="I486" t="str">
            <v>[Calc]</v>
          </cell>
          <cell r="M486">
            <v>1</v>
          </cell>
          <cell r="N486">
            <v>0.91587672299308509</v>
          </cell>
          <cell r="O486">
            <v>0.83883017172055241</v>
          </cell>
          <cell r="P486">
            <v>0.7682650288231464</v>
          </cell>
          <cell r="Q486">
            <v>0.70363605698873144</v>
          </cell>
          <cell r="R486">
            <v>0.644443886054615</v>
          </cell>
          <cell r="S486">
            <v>0.59023115451262997</v>
          </cell>
          <cell r="T486">
            <v>0.5292366326049136</v>
          </cell>
          <cell r="U486">
            <v>0.47454528814607805</v>
          </cell>
          <cell r="V486">
            <v>0.42550575041118854</v>
          </cell>
          <cell r="W486">
            <v>0.38153396136398882</v>
          </cell>
        </row>
        <row r="487">
          <cell r="A487">
            <v>487</v>
          </cell>
          <cell r="D487" t="str">
            <v>DCF to Equity</v>
          </cell>
          <cell r="H487" t="str">
            <v>[USD 000s]</v>
          </cell>
          <cell r="I487" t="str">
            <v>[Calc]</v>
          </cell>
          <cell r="M487">
            <v>-1827.7852684769859</v>
          </cell>
          <cell r="N487">
            <v>16061.046123718988</v>
          </cell>
          <cell r="O487">
            <v>14427.004830989417</v>
          </cell>
          <cell r="P487">
            <v>-2337.3293325896702</v>
          </cell>
          <cell r="Q487">
            <v>10943.75476571734</v>
          </cell>
          <cell r="R487">
            <v>9396.4741425366192</v>
          </cell>
          <cell r="S487">
            <v>-3248.0135444772504</v>
          </cell>
          <cell r="T487">
            <v>12045.836498495801</v>
          </cell>
          <cell r="U487">
            <v>6073.8693285402069</v>
          </cell>
          <cell r="V487">
            <v>12791.282756971957</v>
          </cell>
          <cell r="W487">
            <v>12726.578022225822</v>
          </cell>
        </row>
        <row r="488">
          <cell r="A488">
            <v>488</v>
          </cell>
        </row>
        <row r="489">
          <cell r="A489">
            <v>489</v>
          </cell>
          <cell r="D489" t="str">
            <v>Cash Flow to Equity</v>
          </cell>
          <cell r="H489" t="str">
            <v>[USD 000s]</v>
          </cell>
          <cell r="I489" t="str">
            <v>[Calc]</v>
          </cell>
          <cell r="L489">
            <v>20540.572402959617</v>
          </cell>
          <cell r="M489">
            <v>-1827.7852684769859</v>
          </cell>
          <cell r="N489">
            <v>17536.253210182578</v>
          </cell>
          <cell r="O489">
            <v>17198.957926605941</v>
          </cell>
          <cell r="P489">
            <v>-3042.3476858891627</v>
          </cell>
          <cell r="Q489">
            <v>15553.14662604421</v>
          </cell>
          <cell r="R489">
            <v>14580.748372155853</v>
          </cell>
          <cell r="S489">
            <v>-5502.9517158565177</v>
          </cell>
          <cell r="T489">
            <v>22760.77609973056</v>
          </cell>
          <cell r="U489">
            <v>12799.345985014825</v>
          </cell>
          <cell r="V489">
            <v>30061.362847884124</v>
          </cell>
          <cell r="W489">
            <v>33356.343893288402</v>
          </cell>
        </row>
        <row r="490">
          <cell r="A490">
            <v>490</v>
          </cell>
          <cell r="D490" t="str">
            <v>Discount Factor</v>
          </cell>
          <cell r="H490" t="str">
            <v>[Factor]</v>
          </cell>
          <cell r="I490" t="str">
            <v>[Calc]</v>
          </cell>
          <cell r="L490">
            <v>1</v>
          </cell>
          <cell r="M490">
            <v>0.91587672299308509</v>
          </cell>
          <cell r="N490">
            <v>0.83883017172055241</v>
          </cell>
          <cell r="O490">
            <v>0.7682650288231464</v>
          </cell>
          <cell r="P490">
            <v>0.70363605698873144</v>
          </cell>
          <cell r="Q490">
            <v>0.644443886054615</v>
          </cell>
          <cell r="R490">
            <v>0.59023115451262997</v>
          </cell>
          <cell r="S490">
            <v>0.5405789756034528</v>
          </cell>
          <cell r="T490">
            <v>0.48471551275808361</v>
          </cell>
          <cell r="U490">
            <v>0.43462498341903932</v>
          </cell>
          <cell r="V490">
            <v>0.38971081230131299</v>
          </cell>
          <cell r="W490">
            <v>0.34943807424462048</v>
          </cell>
        </row>
        <row r="491">
          <cell r="A491">
            <v>491</v>
          </cell>
          <cell r="D491" t="str">
            <v>DCF to Equity</v>
          </cell>
          <cell r="H491" t="str">
            <v>[USD 000s]</v>
          </cell>
          <cell r="I491" t="str">
            <v>[Calc]</v>
          </cell>
          <cell r="L491">
            <v>20540.572402959617</v>
          </cell>
          <cell r="M491">
            <v>-1674.0259820277381</v>
          </cell>
          <cell r="N491">
            <v>14709.938291632541</v>
          </cell>
          <cell r="O491">
            <v>13213.357907211996</v>
          </cell>
          <cell r="P491">
            <v>-2140.705529687842</v>
          </cell>
          <cell r="Q491">
            <v>10023.130252065155</v>
          </cell>
          <cell r="R491">
            <v>8606.0119453556999</v>
          </cell>
          <cell r="S491">
            <v>-2974.7800013529791</v>
          </cell>
          <cell r="T491">
            <v>11032.501257952832</v>
          </cell>
          <cell r="U491">
            <v>5562.9155365116158</v>
          </cell>
          <cell r="V491">
            <v>11715.238134333433</v>
          </cell>
          <cell r="W491">
            <v>11655.976573912005</v>
          </cell>
        </row>
        <row r="492">
          <cell r="A492">
            <v>492</v>
          </cell>
        </row>
        <row r="493">
          <cell r="A493">
            <v>493</v>
          </cell>
          <cell r="D493" t="str">
            <v>Cash Flow to Equity</v>
          </cell>
          <cell r="H493" t="str">
            <v>[USD 000s]</v>
          </cell>
          <cell r="I493" t="str">
            <v>[Calc]</v>
          </cell>
          <cell r="K493">
            <v>-7839.1162559951626</v>
          </cell>
          <cell r="L493">
            <v>20540.572402959617</v>
          </cell>
          <cell r="M493">
            <v>-1827.7852684769859</v>
          </cell>
          <cell r="N493">
            <v>17536.253210182578</v>
          </cell>
          <cell r="O493">
            <v>17198.957926605941</v>
          </cell>
          <cell r="P493">
            <v>-3042.3476858891627</v>
          </cell>
          <cell r="Q493">
            <v>15553.14662604421</v>
          </cell>
          <cell r="R493">
            <v>14580.748372155853</v>
          </cell>
          <cell r="S493">
            <v>-5502.9517158565177</v>
          </cell>
          <cell r="T493">
            <v>22760.77609973056</v>
          </cell>
          <cell r="U493">
            <v>12799.345985014825</v>
          </cell>
          <cell r="V493">
            <v>30061.362847884124</v>
          </cell>
          <cell r="W493">
            <v>33356.343893288402</v>
          </cell>
        </row>
        <row r="494">
          <cell r="A494">
            <v>494</v>
          </cell>
          <cell r="D494" t="str">
            <v>Discount Factor</v>
          </cell>
          <cell r="H494" t="str">
            <v>[Factor]</v>
          </cell>
          <cell r="I494" t="str">
            <v>[Calc]</v>
          </cell>
          <cell r="J494">
            <v>0</v>
          </cell>
          <cell r="K494">
            <v>1</v>
          </cell>
          <cell r="L494">
            <v>0.91587672299308509</v>
          </cell>
          <cell r="M494">
            <v>0.83883017172055241</v>
          </cell>
          <cell r="N494">
            <v>0.7682650288231464</v>
          </cell>
          <cell r="O494">
            <v>0.70363605698873144</v>
          </cell>
          <cell r="P494">
            <v>0.644443886054615</v>
          </cell>
          <cell r="Q494">
            <v>0.59023115451262997</v>
          </cell>
          <cell r="R494">
            <v>0.5405789756034528</v>
          </cell>
          <cell r="S494">
            <v>0.49510370069464926</v>
          </cell>
          <cell r="T494">
            <v>0.44393965540878655</v>
          </cell>
          <cell r="U494">
            <v>0.39806290554475365</v>
          </cell>
          <cell r="V494">
            <v>0.35692706168549976</v>
          </cell>
          <cell r="W494">
            <v>0.32004219832817732</v>
          </cell>
        </row>
        <row r="495">
          <cell r="A495">
            <v>495</v>
          </cell>
          <cell r="D495" t="str">
            <v>DCF to Equity</v>
          </cell>
          <cell r="H495" t="str">
            <v>[USD 000s]</v>
          </cell>
          <cell r="I495" t="str">
            <v>[Calc]</v>
          </cell>
          <cell r="K495">
            <v>-7839.1162559951626</v>
          </cell>
          <cell r="L495">
            <v>18812.632140824851</v>
          </cell>
          <cell r="M495">
            <v>-1533.2014306248461</v>
          </cell>
          <cell r="N495">
            <v>13472.490077970911</v>
          </cell>
          <cell r="O495">
            <v>12101.806939792092</v>
          </cell>
          <cell r="P495">
            <v>-1960.6223654236771</v>
          </cell>
          <cell r="Q495">
            <v>9179.9516893942891</v>
          </cell>
          <cell r="R495">
            <v>7882.0460185517231</v>
          </cell>
          <cell r="S495">
            <v>-2724.531759264532</v>
          </cell>
          <cell r="T495">
            <v>10104.411098550929</v>
          </cell>
          <cell r="U495">
            <v>5094.9448518675781</v>
          </cell>
          <cell r="V495">
            <v>10729.713911556928</v>
          </cell>
          <cell r="W495">
            <v>10675.437627798694</v>
          </cell>
        </row>
        <row r="496">
          <cell r="A496">
            <v>496</v>
          </cell>
        </row>
        <row r="497">
          <cell r="A497">
            <v>497</v>
          </cell>
          <cell r="D497" t="str">
            <v>PV (Equity)</v>
          </cell>
          <cell r="H497" t="str">
            <v>[USD 000s]</v>
          </cell>
          <cell r="I497" t="str">
            <v>[Calc]</v>
          </cell>
          <cell r="K497">
            <v>95756.567839177631</v>
          </cell>
          <cell r="L497">
            <v>84011.236192246492</v>
          </cell>
          <cell r="M497">
            <v>93555.453504981298</v>
          </cell>
          <cell r="N497">
            <v>84612.268699231267</v>
          </cell>
          <cell r="O497">
            <v>75184.947652649731</v>
          </cell>
          <cell r="P497">
            <v>85133.032780434762</v>
          </cell>
          <cell r="Q497">
            <v>77399.355215273506</v>
          </cell>
          <cell r="R497">
            <v>69927.737619640509</v>
          </cell>
          <cell r="S497">
            <v>81853.552035861008</v>
          </cell>
          <cell r="T497">
            <v>68526.397808263442</v>
          </cell>
          <cell r="U497">
            <v>63624.719170650977</v>
          </cell>
          <cell r="V497">
            <v>40896.105207184388</v>
          </cell>
          <cell r="W497">
            <v>12253.037439023989</v>
          </cell>
        </row>
        <row r="498">
          <cell r="A498">
            <v>498</v>
          </cell>
        </row>
        <row r="499">
          <cell r="A499">
            <v>499</v>
          </cell>
          <cell r="D499" t="str">
            <v>Cash Flow to Equity for IRR</v>
          </cell>
          <cell r="H499" t="str">
            <v>[USD 000s]</v>
          </cell>
          <cell r="I499" t="str">
            <v>[Calc]</v>
          </cell>
          <cell r="K499">
            <v>-30000</v>
          </cell>
          <cell r="L499">
            <v>20540.572402959617</v>
          </cell>
          <cell r="M499">
            <v>-1827.7852684769859</v>
          </cell>
          <cell r="N499">
            <v>17536.253210182578</v>
          </cell>
          <cell r="O499">
            <v>17198.957926605941</v>
          </cell>
          <cell r="P499">
            <v>-3042.3476858891627</v>
          </cell>
          <cell r="Q499">
            <v>15553.14662604421</v>
          </cell>
          <cell r="R499">
            <v>14580.748372155853</v>
          </cell>
          <cell r="S499">
            <v>-5502.9517158565177</v>
          </cell>
          <cell r="T499">
            <v>22760.77609973056</v>
          </cell>
          <cell r="U499">
            <v>12799.345985014825</v>
          </cell>
          <cell r="V499">
            <v>30061.362847884124</v>
          </cell>
          <cell r="W499">
            <v>33356.343893288402</v>
          </cell>
        </row>
        <row r="500">
          <cell r="A500">
            <v>500</v>
          </cell>
        </row>
        <row r="501">
          <cell r="A501">
            <v>501</v>
          </cell>
          <cell r="D501" t="str">
            <v>Duration of project life</v>
          </cell>
        </row>
        <row r="502">
          <cell r="A502">
            <v>502</v>
          </cell>
        </row>
        <row r="503">
          <cell r="A503">
            <v>503</v>
          </cell>
          <cell r="D503" t="str">
            <v>PV of Equity</v>
          </cell>
          <cell r="H503" t="str">
            <v>[USD 000s]</v>
          </cell>
          <cell r="I503" t="str">
            <v>[Calc]</v>
          </cell>
          <cell r="K503">
            <v>95756.567839177631</v>
          </cell>
        </row>
        <row r="504">
          <cell r="A504">
            <v>504</v>
          </cell>
        </row>
        <row r="505">
          <cell r="A505">
            <v>505</v>
          </cell>
          <cell r="D505" t="str">
            <v>PV of Equity (half year discounting)</v>
          </cell>
          <cell r="H505" t="str">
            <v>[USD 000s]</v>
          </cell>
          <cell r="I505" t="str">
            <v>[Calc]</v>
          </cell>
          <cell r="K505">
            <v>100057.59517625619</v>
          </cell>
        </row>
        <row r="506">
          <cell r="A506">
            <v>506</v>
          </cell>
        </row>
        <row r="507">
          <cell r="A507">
            <v>507</v>
          </cell>
          <cell r="D507" t="str">
            <v>Less: Initial Equity Injection</v>
          </cell>
          <cell r="H507" t="str">
            <v>[USD 000s]</v>
          </cell>
          <cell r="I507" t="str">
            <v>[Calc]</v>
          </cell>
          <cell r="K507">
            <v>-30000</v>
          </cell>
        </row>
        <row r="508">
          <cell r="A508">
            <v>508</v>
          </cell>
        </row>
        <row r="509">
          <cell r="A509">
            <v>509</v>
          </cell>
          <cell r="D509" t="str">
            <v>Less: Transaction Costs</v>
          </cell>
          <cell r="H509" t="str">
            <v>[USD 000s]</v>
          </cell>
          <cell r="I509" t="str">
            <v>[Calc]</v>
          </cell>
          <cell r="K509">
            <v>-1500</v>
          </cell>
        </row>
        <row r="510">
          <cell r="A510">
            <v>510</v>
          </cell>
        </row>
        <row r="511">
          <cell r="A511">
            <v>511</v>
          </cell>
          <cell r="D511" t="str">
            <v>NPV of Equity</v>
          </cell>
          <cell r="H511" t="str">
            <v>[USD 000s]</v>
          </cell>
          <cell r="I511" t="str">
            <v>[Calc]</v>
          </cell>
          <cell r="K511">
            <v>68557.595176256189</v>
          </cell>
        </row>
        <row r="512">
          <cell r="A512">
            <v>512</v>
          </cell>
        </row>
        <row r="513">
          <cell r="A513">
            <v>513</v>
          </cell>
          <cell r="D513" t="str">
            <v>Implied Constant Cost of Equity</v>
          </cell>
        </row>
        <row r="514">
          <cell r="A514">
            <v>514</v>
          </cell>
        </row>
        <row r="515">
          <cell r="A515">
            <v>515</v>
          </cell>
          <cell r="D515" t="str">
            <v>Backsolved Cost of Equity</v>
          </cell>
          <cell r="H515" t="str">
            <v>[%]</v>
          </cell>
          <cell r="I515" t="str">
            <v>[Input]</v>
          </cell>
          <cell r="K515">
            <v>0.13595934939766319</v>
          </cell>
        </row>
        <row r="516">
          <cell r="A516">
            <v>516</v>
          </cell>
        </row>
        <row r="517">
          <cell r="A517">
            <v>517</v>
          </cell>
          <cell r="D517" t="str">
            <v>Cash Flows to Equity</v>
          </cell>
          <cell r="H517" t="str">
            <v>[USD 000s]</v>
          </cell>
          <cell r="I517" t="str">
            <v>[Feed]</v>
          </cell>
          <cell r="K517">
            <v>-7839.1162559951626</v>
          </cell>
          <cell r="L517">
            <v>20540.572402959617</v>
          </cell>
          <cell r="M517">
            <v>-1827.7852684769859</v>
          </cell>
          <cell r="N517">
            <v>17536.253210182578</v>
          </cell>
          <cell r="O517">
            <v>17198.957926605941</v>
          </cell>
          <cell r="P517">
            <v>-3042.3476858891627</v>
          </cell>
          <cell r="Q517">
            <v>15553.14662604421</v>
          </cell>
          <cell r="R517">
            <v>14580.748372155853</v>
          </cell>
          <cell r="S517">
            <v>-5502.9517158565177</v>
          </cell>
          <cell r="T517">
            <v>22760.77609973056</v>
          </cell>
          <cell r="U517">
            <v>12799.345985014825</v>
          </cell>
          <cell r="V517">
            <v>30061.362847884124</v>
          </cell>
          <cell r="W517">
            <v>33356.343893288402</v>
          </cell>
        </row>
        <row r="518">
          <cell r="A518">
            <v>518</v>
          </cell>
          <cell r="D518" t="str">
            <v>Timing</v>
          </cell>
          <cell r="H518" t="str">
            <v>[Factor]</v>
          </cell>
          <cell r="I518" t="str">
            <v>[Input]</v>
          </cell>
          <cell r="K518">
            <v>0</v>
          </cell>
          <cell r="L518">
            <v>1</v>
          </cell>
          <cell r="M518">
            <v>2</v>
          </cell>
          <cell r="N518">
            <v>3</v>
          </cell>
          <cell r="O518">
            <v>4</v>
          </cell>
          <cell r="P518">
            <v>5</v>
          </cell>
          <cell r="Q518">
            <v>6</v>
          </cell>
          <cell r="R518">
            <v>7</v>
          </cell>
          <cell r="S518">
            <v>8</v>
          </cell>
          <cell r="T518">
            <v>9</v>
          </cell>
          <cell r="U518">
            <v>10</v>
          </cell>
          <cell r="V518">
            <v>11</v>
          </cell>
          <cell r="W518">
            <v>12</v>
          </cell>
        </row>
        <row r="519">
          <cell r="A519">
            <v>519</v>
          </cell>
          <cell r="D519" t="str">
            <v>Discount Factor</v>
          </cell>
          <cell r="H519" t="str">
            <v>[Factor]</v>
          </cell>
          <cell r="I519" t="str">
            <v>[Calc]</v>
          </cell>
          <cell r="K519">
            <v>1</v>
          </cell>
          <cell r="L519">
            <v>0.88031319125129348</v>
          </cell>
          <cell r="M519">
            <v>0.7749513146910364</v>
          </cell>
          <cell r="N519">
            <v>0.68219986490005169</v>
          </cell>
          <cell r="O519">
            <v>0.60054954014136575</v>
          </cell>
          <cell r="P519">
            <v>0.52867168218634242</v>
          </cell>
          <cell r="Q519">
            <v>0.46539665566964866</v>
          </cell>
          <cell r="R519">
            <v>0.40969481515022788</v>
          </cell>
          <cell r="S519">
            <v>0.36065975016400587</v>
          </cell>
          <cell r="T519">
            <v>0.31749353562277022</v>
          </cell>
          <cell r="U519">
            <v>0.27949374754573703</v>
          </cell>
          <cell r="V519">
            <v>0.24604203283677117</v>
          </cell>
          <cell r="W519">
            <v>0.21659404710849359</v>
          </cell>
        </row>
        <row r="520">
          <cell r="A520">
            <v>520</v>
          </cell>
          <cell r="D520" t="str">
            <v>Discounted Cash Flows to Equity</v>
          </cell>
          <cell r="H520" t="str">
            <v>[USD 000s]</v>
          </cell>
          <cell r="I520" t="str">
            <v>[Calc]</v>
          </cell>
          <cell r="K520">
            <v>-7839.1162559951626</v>
          </cell>
          <cell r="L520">
            <v>18082.136842177631</v>
          </cell>
          <cell r="M520">
            <v>-1416.4445967791492</v>
          </cell>
          <cell r="N520">
            <v>11963.229570839652</v>
          </cell>
          <cell r="O520">
            <v>10328.826273733896</v>
          </cell>
          <cell r="P520">
            <v>-1608.4030688947498</v>
          </cell>
          <cell r="Q520">
            <v>7238.3824249006548</v>
          </cell>
          <cell r="R520">
            <v>5973.657009082378</v>
          </cell>
          <cell r="S520">
            <v>-1984.6931910053991</v>
          </cell>
          <cell r="T520">
            <v>7226.3992774217013</v>
          </cell>
          <cell r="U520">
            <v>3577.337175486276</v>
          </cell>
          <cell r="V520">
            <v>7396.3588249371987</v>
          </cell>
          <cell r="W520">
            <v>7224.7855205900205</v>
          </cell>
        </row>
        <row r="521">
          <cell r="A521">
            <v>521</v>
          </cell>
        </row>
        <row r="522">
          <cell r="A522">
            <v>522</v>
          </cell>
          <cell r="D522" t="str">
            <v>Sum of  Discounted Cash Flows to Equity</v>
          </cell>
          <cell r="H522" t="str">
            <v>[USD 000s]</v>
          </cell>
          <cell r="I522" t="str">
            <v>[Calc]</v>
          </cell>
          <cell r="K522">
            <v>68768.00764684465</v>
          </cell>
        </row>
        <row r="523">
          <cell r="A523">
            <v>523</v>
          </cell>
          <cell r="D523" t="str">
            <v>With Half year Discounting</v>
          </cell>
          <cell r="H523" t="str">
            <v>[USD 000s]</v>
          </cell>
          <cell r="I523" t="str">
            <v>[Calc]</v>
          </cell>
          <cell r="K523">
            <v>73293.901005030115</v>
          </cell>
        </row>
        <row r="524">
          <cell r="A524">
            <v>524</v>
          </cell>
        </row>
        <row r="525">
          <cell r="A525">
            <v>525</v>
          </cell>
          <cell r="D525" t="str">
            <v>Implied D/E</v>
          </cell>
          <cell r="H525" t="str">
            <v>[%]</v>
          </cell>
          <cell r="I525" t="str">
            <v>[Calc]</v>
          </cell>
          <cell r="K525">
            <v>2.3609085054261647</v>
          </cell>
        </row>
        <row r="526">
          <cell r="A526">
            <v>526</v>
          </cell>
        </row>
        <row r="527">
          <cell r="A527">
            <v>527</v>
          </cell>
          <cell r="D527" t="str">
            <v>Check</v>
          </cell>
          <cell r="H527" t="str">
            <v>[%]</v>
          </cell>
          <cell r="I527" t="str">
            <v>[Calc]</v>
          </cell>
          <cell r="K527">
            <v>0</v>
          </cell>
        </row>
        <row r="528">
          <cell r="A528">
            <v>528</v>
          </cell>
        </row>
        <row r="529">
          <cell r="A529">
            <v>529</v>
          </cell>
        </row>
        <row r="530">
          <cell r="A530">
            <v>530</v>
          </cell>
          <cell r="B530" t="str">
            <v>3. INVESTMENT SUMMARY OUTPUT</v>
          </cell>
        </row>
        <row r="531">
          <cell r="A531">
            <v>531</v>
          </cell>
        </row>
        <row r="532">
          <cell r="A532">
            <v>532</v>
          </cell>
          <cell r="D532" t="str">
            <v>DATE</v>
          </cell>
          <cell r="F532">
            <v>36389.708374768517</v>
          </cell>
        </row>
        <row r="533">
          <cell r="A533">
            <v>533</v>
          </cell>
        </row>
        <row r="534">
          <cell r="A534">
            <v>534</v>
          </cell>
          <cell r="D534" t="str">
            <v>Investment Briefing Financial Summary</v>
          </cell>
        </row>
        <row r="535">
          <cell r="A535">
            <v>535</v>
          </cell>
          <cell r="D535" t="str">
            <v>Entergy Nuclear</v>
          </cell>
        </row>
        <row r="536">
          <cell r="A536">
            <v>536</v>
          </cell>
          <cell r="D536" t="str">
            <v>Project Anchovy</v>
          </cell>
        </row>
        <row r="537">
          <cell r="A537">
            <v>537</v>
          </cell>
        </row>
        <row r="538">
          <cell r="A538">
            <v>538</v>
          </cell>
          <cell r="D538" t="str">
            <v>BU Project Sponsor</v>
          </cell>
          <cell r="G538" t="str">
            <v>Dan Keuter</v>
          </cell>
          <cell r="K538" t="str">
            <v>BU Project Managers</v>
          </cell>
          <cell r="N538" t="str">
            <v>Greg Rolfson</v>
          </cell>
        </row>
        <row r="539">
          <cell r="A539">
            <v>539</v>
          </cell>
        </row>
        <row r="540">
          <cell r="A540">
            <v>540</v>
          </cell>
          <cell r="D540" t="str">
            <v>Date of Briefing</v>
          </cell>
          <cell r="G540" t="str">
            <v>May, 1999</v>
          </cell>
          <cell r="K540" t="str">
            <v>Targeted Entergy Board</v>
          </cell>
          <cell r="N540" t="str">
            <v>July, 1999</v>
          </cell>
        </row>
        <row r="541">
          <cell r="A541">
            <v>541</v>
          </cell>
        </row>
        <row r="542">
          <cell r="A542">
            <v>542</v>
          </cell>
        </row>
        <row r="543">
          <cell r="A543">
            <v>543</v>
          </cell>
          <cell r="D543" t="str">
            <v>Project Financial Impact - Base Case</v>
          </cell>
        </row>
        <row r="544">
          <cell r="A544">
            <v>544</v>
          </cell>
        </row>
        <row r="545">
          <cell r="A545">
            <v>545</v>
          </cell>
          <cell r="K545" t="str">
            <v xml:space="preserve">After Tax Recourse Cash Flows </v>
          </cell>
          <cell r="L545" t="str">
            <v>After Tax Non-Recourse Cash Flows</v>
          </cell>
        </row>
        <row r="546">
          <cell r="A546">
            <v>546</v>
          </cell>
          <cell r="D546" t="str">
            <v>NPV - first five years ($000)</v>
          </cell>
          <cell r="K546">
            <v>-40382.159997818548</v>
          </cell>
          <cell r="L546">
            <v>-20559.685545795157</v>
          </cell>
        </row>
        <row r="547">
          <cell r="A547">
            <v>547</v>
          </cell>
          <cell r="D547" t="str">
            <v>NPV - life of project ($000)</v>
          </cell>
          <cell r="K547">
            <v>27821.398940596526</v>
          </cell>
          <cell r="L547">
            <v>68557.595176256189</v>
          </cell>
        </row>
        <row r="548">
          <cell r="A548">
            <v>548</v>
          </cell>
          <cell r="D548" t="str">
            <v>IRR</v>
          </cell>
          <cell r="K548">
            <v>1.8234822503542591</v>
          </cell>
          <cell r="L548">
            <v>-0.42043894152084771</v>
          </cell>
        </row>
        <row r="549">
          <cell r="A549">
            <v>549</v>
          </cell>
          <cell r="D549" t="str">
            <v>Payback (years)</v>
          </cell>
          <cell r="K549">
            <v>9.402156099069785</v>
          </cell>
          <cell r="L549" t="e">
            <v>#N/A</v>
          </cell>
        </row>
        <row r="550">
          <cell r="A550">
            <v>550</v>
          </cell>
        </row>
        <row r="551">
          <cell r="A551">
            <v>551</v>
          </cell>
          <cell r="D551" t="str">
            <v>Capital Requirement (in $000) - Base Case</v>
          </cell>
        </row>
        <row r="552">
          <cell r="A552">
            <v>552</v>
          </cell>
        </row>
        <row r="553">
          <cell r="A553">
            <v>553</v>
          </cell>
          <cell r="K553">
            <v>2000</v>
          </cell>
          <cell r="L553">
            <v>2001</v>
          </cell>
          <cell r="M553">
            <v>2002</v>
          </cell>
          <cell r="N553">
            <v>2003</v>
          </cell>
          <cell r="O553">
            <v>2004</v>
          </cell>
          <cell r="P553">
            <v>2005</v>
          </cell>
        </row>
        <row r="554">
          <cell r="A554">
            <v>554</v>
          </cell>
          <cell r="D554" t="str">
            <v>ENI Equity Investment in Project</v>
          </cell>
        </row>
        <row r="555">
          <cell r="A555">
            <v>555</v>
          </cell>
          <cell r="E555" t="str">
            <v>ETR Guaranty</v>
          </cell>
          <cell r="K555">
            <v>26667</v>
          </cell>
          <cell r="L555">
            <v>26667</v>
          </cell>
          <cell r="M555">
            <v>26667</v>
          </cell>
          <cell r="N555">
            <v>26667</v>
          </cell>
          <cell r="O555">
            <v>26667</v>
          </cell>
          <cell r="P555">
            <v>26667</v>
          </cell>
        </row>
        <row r="556">
          <cell r="A556">
            <v>556</v>
          </cell>
          <cell r="D556" t="str">
            <v>ENI Sources for Equity Investment in Project</v>
          </cell>
        </row>
        <row r="557">
          <cell r="A557">
            <v>557</v>
          </cell>
          <cell r="E557" t="str">
            <v>ETR Equity Infusion</v>
          </cell>
          <cell r="K557">
            <v>30000</v>
          </cell>
        </row>
        <row r="558">
          <cell r="A558">
            <v>558</v>
          </cell>
          <cell r="E558" t="str">
            <v>ENI Cash</v>
          </cell>
        </row>
        <row r="559">
          <cell r="A559">
            <v>559</v>
          </cell>
          <cell r="E559" t="str">
            <v>ENI Debt</v>
          </cell>
        </row>
        <row r="560">
          <cell r="A560">
            <v>560</v>
          </cell>
          <cell r="D560" t="str">
            <v>Book Capital Employed (ETR View)</v>
          </cell>
        </row>
        <row r="561">
          <cell r="A561">
            <v>561</v>
          </cell>
          <cell r="E561" t="str">
            <v>Long Term Debt</v>
          </cell>
          <cell r="K561">
            <v>0</v>
          </cell>
          <cell r="L561">
            <v>0</v>
          </cell>
          <cell r="M561">
            <v>0</v>
          </cell>
          <cell r="N561">
            <v>0</v>
          </cell>
          <cell r="O561">
            <v>0</v>
          </cell>
          <cell r="P561">
            <v>0</v>
          </cell>
        </row>
        <row r="562">
          <cell r="A562">
            <v>562</v>
          </cell>
          <cell r="E562" t="str">
            <v>Short Term Debt</v>
          </cell>
          <cell r="K562">
            <v>20000</v>
          </cell>
          <cell r="L562">
            <v>20000</v>
          </cell>
          <cell r="M562">
            <v>20000</v>
          </cell>
          <cell r="N562">
            <v>20000</v>
          </cell>
          <cell r="O562">
            <v>20000</v>
          </cell>
          <cell r="P562">
            <v>20000</v>
          </cell>
        </row>
        <row r="563">
          <cell r="A563">
            <v>563</v>
          </cell>
          <cell r="E563" t="str">
            <v>Equity</v>
          </cell>
          <cell r="K563">
            <v>55638.634932441317</v>
          </cell>
          <cell r="L563">
            <v>53526.247195252923</v>
          </cell>
          <cell r="M563">
            <v>72336.65357098353</v>
          </cell>
          <cell r="N563">
            <v>88495.995964270347</v>
          </cell>
          <cell r="O563">
            <v>80098.010452713876</v>
          </cell>
          <cell r="P563">
            <v>92360.905067274027</v>
          </cell>
        </row>
        <row r="564">
          <cell r="A564">
            <v>564</v>
          </cell>
          <cell r="E564" t="str">
            <v>Total Book Capital Employed</v>
          </cell>
          <cell r="K564">
            <v>75638.634932441317</v>
          </cell>
          <cell r="L564">
            <v>73526.247195252916</v>
          </cell>
          <cell r="M564">
            <v>92336.65357098353</v>
          </cell>
          <cell r="N564">
            <v>108495.99596427035</v>
          </cell>
          <cell r="O564">
            <v>100098.01045271388</v>
          </cell>
          <cell r="P564">
            <v>112360.90506727403</v>
          </cell>
        </row>
        <row r="565">
          <cell r="A565">
            <v>565</v>
          </cell>
          <cell r="D565" t="str">
            <v>Debt as % of Total Book Capital</v>
          </cell>
          <cell r="K565">
            <v>0.26441513675998435</v>
          </cell>
          <cell r="L565">
            <v>0.27201170687916276</v>
          </cell>
          <cell r="M565">
            <v>0.21659870946725462</v>
          </cell>
          <cell r="N565">
            <v>0.18433859998470684</v>
          </cell>
          <cell r="O565">
            <v>0.19980417102743481</v>
          </cell>
          <cell r="P565">
            <v>0.17799785421829209</v>
          </cell>
        </row>
        <row r="566">
          <cell r="A566">
            <v>566</v>
          </cell>
          <cell r="D566" t="str">
            <v>Market Capital Employed (ETR View)</v>
          </cell>
        </row>
        <row r="567">
          <cell r="A567">
            <v>567</v>
          </cell>
          <cell r="E567" t="str">
            <v>Long Term Debt</v>
          </cell>
          <cell r="K567">
            <v>0</v>
          </cell>
          <cell r="L567">
            <v>0</v>
          </cell>
          <cell r="M567">
            <v>0</v>
          </cell>
          <cell r="N567">
            <v>0</v>
          </cell>
          <cell r="O567">
            <v>0</v>
          </cell>
          <cell r="P567">
            <v>0</v>
          </cell>
        </row>
        <row r="568">
          <cell r="A568">
            <v>568</v>
          </cell>
          <cell r="E568" t="str">
            <v>Short Term Debt</v>
          </cell>
          <cell r="K568">
            <v>20000</v>
          </cell>
          <cell r="L568">
            <v>20000</v>
          </cell>
          <cell r="M568">
            <v>20000</v>
          </cell>
          <cell r="N568">
            <v>20000</v>
          </cell>
          <cell r="O568">
            <v>20000</v>
          </cell>
          <cell r="P568">
            <v>20000</v>
          </cell>
        </row>
        <row r="569">
          <cell r="A569">
            <v>569</v>
          </cell>
          <cell r="E569" t="str">
            <v>Equity</v>
          </cell>
          <cell r="K569">
            <v>68557.595176256189</v>
          </cell>
          <cell r="L569">
            <v>84011.236192246492</v>
          </cell>
          <cell r="M569">
            <v>93555.453504981298</v>
          </cell>
          <cell r="N569">
            <v>84612.268699231267</v>
          </cell>
          <cell r="O569">
            <v>75184.947652649731</v>
          </cell>
          <cell r="P569">
            <v>85133.032780434762</v>
          </cell>
        </row>
        <row r="570">
          <cell r="A570">
            <v>570</v>
          </cell>
          <cell r="E570" t="str">
            <v>Total Market Capital Employed</v>
          </cell>
          <cell r="K570">
            <v>88557.595176256189</v>
          </cell>
          <cell r="L570">
            <v>104011.23619224649</v>
          </cell>
          <cell r="M570">
            <v>113555.4535049813</v>
          </cell>
          <cell r="N570">
            <v>104612.26869923127</v>
          </cell>
          <cell r="O570">
            <v>95184.947652649731</v>
          </cell>
          <cell r="P570">
            <v>105133.03278043476</v>
          </cell>
        </row>
        <row r="571">
          <cell r="A571">
            <v>571</v>
          </cell>
          <cell r="D571" t="str">
            <v>Debt as % of Total Market Capital</v>
          </cell>
          <cell r="K571">
            <v>0.22584172436247843</v>
          </cell>
          <cell r="L571">
            <v>0.19228691756949715</v>
          </cell>
          <cell r="M571">
            <v>0.17612540289949763</v>
          </cell>
          <cell r="N571">
            <v>0.19118216485201767</v>
          </cell>
          <cell r="O571">
            <v>0.21011725586049892</v>
          </cell>
          <cell r="P571">
            <v>0.19023516654150965</v>
          </cell>
        </row>
        <row r="572">
          <cell r="A572">
            <v>572</v>
          </cell>
        </row>
        <row r="573">
          <cell r="A573">
            <v>573</v>
          </cell>
        </row>
        <row r="574">
          <cell r="A574">
            <v>574</v>
          </cell>
          <cell r="D574" t="str">
            <v>Financial Impacts - Base Case</v>
          </cell>
        </row>
        <row r="575">
          <cell r="A575">
            <v>575</v>
          </cell>
        </row>
        <row r="576">
          <cell r="A576">
            <v>576</v>
          </cell>
          <cell r="K576">
            <v>2000</v>
          </cell>
          <cell r="L576">
            <v>2001</v>
          </cell>
          <cell r="M576">
            <v>2002</v>
          </cell>
          <cell r="N576">
            <v>2003</v>
          </cell>
          <cell r="O576">
            <v>2004</v>
          </cell>
          <cell r="P576">
            <v>2005</v>
          </cell>
        </row>
        <row r="577">
          <cell r="A577">
            <v>577</v>
          </cell>
          <cell r="D577" t="str">
            <v>Earnings (US GAAP)</v>
          </cell>
        </row>
        <row r="578">
          <cell r="A578">
            <v>578</v>
          </cell>
          <cell r="E578" t="str">
            <v>Net Income To (From) Parent ($000)</v>
          </cell>
          <cell r="K578">
            <v>17799.518676446154</v>
          </cell>
          <cell r="L578">
            <v>18428.184665771223</v>
          </cell>
          <cell r="M578">
            <v>16982.621107253613</v>
          </cell>
          <cell r="N578">
            <v>33695.59560346941</v>
          </cell>
          <cell r="O578">
            <v>8800.9724150494621</v>
          </cell>
          <cell r="P578">
            <v>9220.5469286709849</v>
          </cell>
        </row>
        <row r="579">
          <cell r="A579">
            <v>579</v>
          </cell>
          <cell r="E579" t="str">
            <v>Earnings Per Share</v>
          </cell>
          <cell r="K579">
            <v>7.1847576800057128E-2</v>
          </cell>
          <cell r="L579">
            <v>7.4205462936986488E-2</v>
          </cell>
          <cell r="M579">
            <v>6.8219736110121373E-2</v>
          </cell>
          <cell r="N579">
            <v>0.13503083915792824</v>
          </cell>
          <cell r="O579">
            <v>3.5184186515749026E-2</v>
          </cell>
          <cell r="P579">
            <v>3.6773338632332238E-2</v>
          </cell>
        </row>
        <row r="580">
          <cell r="A580">
            <v>580</v>
          </cell>
          <cell r="E580" t="str">
            <v>Dividends To (From) Parent ($000)</v>
          </cell>
          <cell r="K580">
            <v>-7839.1162559951626</v>
          </cell>
          <cell r="L580">
            <v>20540.572402959617</v>
          </cell>
          <cell r="M580">
            <v>-1827.7852684769859</v>
          </cell>
          <cell r="N580">
            <v>17536.253210182578</v>
          </cell>
          <cell r="O580">
            <v>17198.957926605941</v>
          </cell>
          <cell r="P580">
            <v>-3042.3476858891627</v>
          </cell>
        </row>
        <row r="581">
          <cell r="A581">
            <v>581</v>
          </cell>
          <cell r="D581" t="str">
            <v>Electricity Prices</v>
          </cell>
        </row>
        <row r="582">
          <cell r="A582">
            <v>582</v>
          </cell>
          <cell r="E582" t="str">
            <v>Average Annual Market Energy Price of Electricity ($/MWH)</v>
          </cell>
          <cell r="K582">
            <v>30.395471698113212</v>
          </cell>
          <cell r="L582">
            <v>30.813470986116059</v>
          </cell>
          <cell r="M582">
            <v>30.373753366873331</v>
          </cell>
          <cell r="N582">
            <v>31.21841913566487</v>
          </cell>
          <cell r="O582">
            <v>31.9203907908209</v>
          </cell>
          <cell r="P582">
            <v>32.031719249751823</v>
          </cell>
        </row>
        <row r="583">
          <cell r="A583">
            <v>583</v>
          </cell>
          <cell r="E583" t="str">
            <v>PPA Energy Price of Electricity ($/MWH)</v>
          </cell>
          <cell r="K583">
            <v>41</v>
          </cell>
          <cell r="L583">
            <v>43</v>
          </cell>
          <cell r="M583">
            <v>43</v>
          </cell>
          <cell r="N583">
            <v>41</v>
          </cell>
          <cell r="O583">
            <v>41</v>
          </cell>
          <cell r="P583">
            <v>42</v>
          </cell>
        </row>
        <row r="584">
          <cell r="A584">
            <v>584</v>
          </cell>
          <cell r="E584" t="str">
            <v>PPA Capacity Price of Electricity ($/MWH)</v>
          </cell>
          <cell r="K584">
            <v>0</v>
          </cell>
          <cell r="L584">
            <v>0</v>
          </cell>
          <cell r="M584">
            <v>0</v>
          </cell>
          <cell r="N584">
            <v>0</v>
          </cell>
          <cell r="O584">
            <v>0</v>
          </cell>
          <cell r="P584">
            <v>0</v>
          </cell>
        </row>
        <row r="585">
          <cell r="A585">
            <v>585</v>
          </cell>
          <cell r="E585" t="str">
            <v>PPA Revenue/MWh Generated</v>
          </cell>
          <cell r="K585">
            <v>41</v>
          </cell>
          <cell r="L585">
            <v>43.000000000000007</v>
          </cell>
          <cell r="M585">
            <v>43.000000000000007</v>
          </cell>
          <cell r="N585">
            <v>41</v>
          </cell>
          <cell r="O585">
            <v>40.999999999999993</v>
          </cell>
          <cell r="P585">
            <v>41.999999999999993</v>
          </cell>
        </row>
        <row r="586">
          <cell r="A586">
            <v>586</v>
          </cell>
          <cell r="D586" t="str">
            <v>Debt</v>
          </cell>
        </row>
        <row r="587">
          <cell r="A587">
            <v>587</v>
          </cell>
          <cell r="E587" t="str">
            <v>Debt Coverage (EBIT/Interest Expense)</v>
          </cell>
          <cell r="K587">
            <v>338.15040869125568</v>
          </cell>
          <cell r="L587">
            <v>175.52915734525914</v>
          </cell>
          <cell r="M587">
            <v>161.83855274513783</v>
          </cell>
          <cell r="N587">
            <v>320.12334359462642</v>
          </cell>
          <cell r="O587">
            <v>84.352013628911067</v>
          </cell>
          <cell r="P587">
            <v>88.32570868537131</v>
          </cell>
        </row>
        <row r="588">
          <cell r="A588">
            <v>588</v>
          </cell>
          <cell r="E588" t="str">
            <v>Interest Expense ($000)</v>
          </cell>
          <cell r="K588">
            <v>90</v>
          </cell>
          <cell r="L588">
            <v>180</v>
          </cell>
          <cell r="M588">
            <v>180</v>
          </cell>
          <cell r="N588">
            <v>180</v>
          </cell>
          <cell r="O588">
            <v>180</v>
          </cell>
          <cell r="P588">
            <v>180</v>
          </cell>
        </row>
        <row r="589">
          <cell r="A589">
            <v>589</v>
          </cell>
          <cell r="D589" t="str">
            <v>Profitability</v>
          </cell>
        </row>
        <row r="590">
          <cell r="A590">
            <v>590</v>
          </cell>
          <cell r="E590" t="str">
            <v>Return on Invested Capital</v>
          </cell>
          <cell r="K590">
            <v>0.23602108489122559</v>
          </cell>
          <cell r="L590">
            <v>0.25207015688634005</v>
          </cell>
          <cell r="M590">
            <v>0.18506420198688597</v>
          </cell>
          <cell r="N590">
            <v>0.31154314316447901</v>
          </cell>
          <cell r="O590">
            <v>8.897839602173617E-2</v>
          </cell>
          <cell r="P590">
            <v>8.3001600272685008E-2</v>
          </cell>
        </row>
        <row r="591">
          <cell r="A591">
            <v>591</v>
          </cell>
          <cell r="E591" t="str">
            <v>Return on Equity</v>
          </cell>
          <cell r="K591">
            <v>0.31991292917338915</v>
          </cell>
          <cell r="L591">
            <v>0.34428314390412862</v>
          </cell>
          <cell r="M591">
            <v>0.23477200380286695</v>
          </cell>
          <cell r="N591">
            <v>0.38075842004279803</v>
          </cell>
          <cell r="O591">
            <v>0.10987754084410305</v>
          </cell>
          <cell r="P591">
            <v>9.9831708253128357E-2</v>
          </cell>
        </row>
        <row r="592">
          <cell r="A592">
            <v>592</v>
          </cell>
        </row>
        <row r="593">
          <cell r="A593">
            <v>593</v>
          </cell>
          <cell r="D593" t="str">
            <v>Project Cash Flow Summary to Equity (Levered) (in $000) - Base Case</v>
          </cell>
        </row>
        <row r="594">
          <cell r="A594">
            <v>594</v>
          </cell>
        </row>
        <row r="595">
          <cell r="A595">
            <v>595</v>
          </cell>
          <cell r="K595">
            <v>2000</v>
          </cell>
          <cell r="L595">
            <v>2001</v>
          </cell>
          <cell r="M595">
            <v>2002</v>
          </cell>
          <cell r="N595">
            <v>2003</v>
          </cell>
          <cell r="O595">
            <v>2004</v>
          </cell>
          <cell r="P595">
            <v>2005</v>
          </cell>
        </row>
        <row r="596">
          <cell r="A596">
            <v>596</v>
          </cell>
          <cell r="D596" t="str">
            <v>Cash From Operations</v>
          </cell>
        </row>
        <row r="597">
          <cell r="A597">
            <v>597</v>
          </cell>
          <cell r="E597" t="str">
            <v>Net Income</v>
          </cell>
          <cell r="K597">
            <v>17799.518676446154</v>
          </cell>
          <cell r="L597">
            <v>18428.184665771223</v>
          </cell>
          <cell r="M597">
            <v>16982.621107253613</v>
          </cell>
          <cell r="N597">
            <v>33695.59560346941</v>
          </cell>
          <cell r="O597">
            <v>8800.9724150494621</v>
          </cell>
          <cell r="P597">
            <v>9220.5469286709849</v>
          </cell>
        </row>
        <row r="598">
          <cell r="A598">
            <v>598</v>
          </cell>
          <cell r="E598" t="str">
            <v>Depreciation/Amortization</v>
          </cell>
          <cell r="K598">
            <v>5043.57851351302</v>
          </cell>
          <cell r="L598">
            <v>11272.607019723206</v>
          </cell>
          <cell r="M598">
            <v>12465.460131226158</v>
          </cell>
          <cell r="N598">
            <v>15774.457096567256</v>
          </cell>
          <cell r="O598">
            <v>16130.123513480165</v>
          </cell>
          <cell r="P598">
            <v>17379.406227450978</v>
          </cell>
        </row>
        <row r="599">
          <cell r="A599">
            <v>599</v>
          </cell>
          <cell r="E599" t="str">
            <v>Change in Working Capital</v>
          </cell>
          <cell r="K599">
            <v>-13096.187965954339</v>
          </cell>
          <cell r="L599">
            <v>2007.1979374651855</v>
          </cell>
          <cell r="M599">
            <v>205.95464304324014</v>
          </cell>
          <cell r="N599">
            <v>-2650.0216098540877</v>
          </cell>
          <cell r="O599">
            <v>3423.5977480763213</v>
          </cell>
          <cell r="P599">
            <v>-247.04565201113655</v>
          </cell>
        </row>
        <row r="600">
          <cell r="A600">
            <v>600</v>
          </cell>
          <cell r="E600" t="str">
            <v>Deferred Income Taxes</v>
          </cell>
          <cell r="K600">
            <v>44.785000000000004</v>
          </cell>
          <cell r="L600">
            <v>-30.660499999999971</v>
          </cell>
          <cell r="M600">
            <v>85.746050000000025</v>
          </cell>
          <cell r="N600">
            <v>147.03259999999995</v>
          </cell>
          <cell r="O600">
            <v>181.02096999999975</v>
          </cell>
          <cell r="P600">
            <v>172.31200999999982</v>
          </cell>
        </row>
        <row r="601">
          <cell r="A601">
            <v>601</v>
          </cell>
          <cell r="D601" t="str">
            <v>Net Cash Flow From Operations</v>
          </cell>
          <cell r="K601">
            <v>9791.6942240048356</v>
          </cell>
          <cell r="L601">
            <v>31677.329122959611</v>
          </cell>
          <cell r="M601">
            <v>29739.781931523015</v>
          </cell>
          <cell r="N601">
            <v>46967.063690182571</v>
          </cell>
          <cell r="O601">
            <v>28535.714646605949</v>
          </cell>
          <cell r="P601">
            <v>26525.219514110828</v>
          </cell>
        </row>
        <row r="602">
          <cell r="A602">
            <v>602</v>
          </cell>
          <cell r="D602" t="str">
            <v>Cash From Financing Activities</v>
          </cell>
        </row>
        <row r="603">
          <cell r="A603">
            <v>603</v>
          </cell>
          <cell r="E603" t="str">
            <v>Net Change in Debt</v>
          </cell>
          <cell r="K603">
            <v>20000</v>
          </cell>
          <cell r="L603">
            <v>0</v>
          </cell>
          <cell r="M603">
            <v>0</v>
          </cell>
          <cell r="N603">
            <v>0</v>
          </cell>
          <cell r="O603">
            <v>0</v>
          </cell>
          <cell r="P603">
            <v>0</v>
          </cell>
        </row>
        <row r="604">
          <cell r="A604">
            <v>604</v>
          </cell>
          <cell r="D604" t="str">
            <v>Net Cash Flow From Financing</v>
          </cell>
          <cell r="K604">
            <v>20000</v>
          </cell>
          <cell r="L604">
            <v>0</v>
          </cell>
          <cell r="M604">
            <v>0</v>
          </cell>
          <cell r="N604">
            <v>0</v>
          </cell>
          <cell r="O604">
            <v>0</v>
          </cell>
          <cell r="P604">
            <v>0</v>
          </cell>
        </row>
        <row r="605">
          <cell r="A605">
            <v>605</v>
          </cell>
          <cell r="D605" t="str">
            <v>Cash From Investing Activities</v>
          </cell>
        </row>
        <row r="606">
          <cell r="A606">
            <v>606</v>
          </cell>
          <cell r="E606" t="str">
            <v>Nuclear Fuel - Initial &amp; Ongoing</v>
          </cell>
          <cell r="K606">
            <v>-40130.81048</v>
          </cell>
          <cell r="L606">
            <v>-2136.7567199999976</v>
          </cell>
          <cell r="M606">
            <v>-21367.567199999998</v>
          </cell>
          <cell r="N606">
            <v>-19230.81048</v>
          </cell>
          <cell r="O606">
            <v>-2136.7567200000049</v>
          </cell>
          <cell r="P606">
            <v>-21367.56719999999</v>
          </cell>
        </row>
        <row r="607">
          <cell r="A607">
            <v>607</v>
          </cell>
          <cell r="E607" t="str">
            <v>Investment in Plant</v>
          </cell>
          <cell r="K607">
            <v>-6500</v>
          </cell>
          <cell r="L607">
            <v>-9000</v>
          </cell>
          <cell r="M607">
            <v>-10200</v>
          </cell>
          <cell r="N607">
            <v>-10200</v>
          </cell>
          <cell r="O607">
            <v>-9200</v>
          </cell>
          <cell r="P607">
            <v>-8200</v>
          </cell>
        </row>
        <row r="608">
          <cell r="A608">
            <v>608</v>
          </cell>
          <cell r="E608" t="str">
            <v xml:space="preserve">Investment in Other </v>
          </cell>
          <cell r="K608">
            <v>-1000</v>
          </cell>
          <cell r="L608">
            <v>0</v>
          </cell>
          <cell r="M608">
            <v>0</v>
          </cell>
          <cell r="N608">
            <v>0</v>
          </cell>
          <cell r="O608">
            <v>0</v>
          </cell>
          <cell r="P608">
            <v>0</v>
          </cell>
        </row>
        <row r="609">
          <cell r="A609">
            <v>609</v>
          </cell>
          <cell r="D609" t="str">
            <v>Net Cash Flow From Investing</v>
          </cell>
          <cell r="K609">
            <v>-47630.81048</v>
          </cell>
          <cell r="L609">
            <v>-11136.756719999998</v>
          </cell>
          <cell r="M609">
            <v>-31567.567199999998</v>
          </cell>
          <cell r="N609">
            <v>-29430.81048</v>
          </cell>
          <cell r="O609">
            <v>-11336.756720000005</v>
          </cell>
          <cell r="P609">
            <v>-29567.56719999999</v>
          </cell>
        </row>
        <row r="610">
          <cell r="A610">
            <v>610</v>
          </cell>
        </row>
        <row r="611">
          <cell r="A611">
            <v>611</v>
          </cell>
          <cell r="D611" t="str">
            <v>Net Cash Flow to (from) Equity</v>
          </cell>
          <cell r="K611">
            <v>-17839.116255995163</v>
          </cell>
          <cell r="L611">
            <v>20540.572402959613</v>
          </cell>
          <cell r="M611">
            <v>-1827.7852684769823</v>
          </cell>
          <cell r="N611">
            <v>17536.253210182571</v>
          </cell>
          <cell r="O611">
            <v>17198.957926605945</v>
          </cell>
          <cell r="P611">
            <v>-3042.3476858891627</v>
          </cell>
        </row>
        <row r="612">
          <cell r="A612">
            <v>612</v>
          </cell>
        </row>
        <row r="613">
          <cell r="A613">
            <v>613</v>
          </cell>
          <cell r="C613" t="str">
            <v>PAYBACK PERIOD</v>
          </cell>
        </row>
        <row r="614">
          <cell r="A614">
            <v>614</v>
          </cell>
        </row>
        <row r="615">
          <cell r="A615">
            <v>615</v>
          </cell>
          <cell r="D615" t="str">
            <v>Cash Flow to Equity</v>
          </cell>
          <cell r="H615" t="str">
            <v>[USD 000s]</v>
          </cell>
          <cell r="I615" t="str">
            <v>[Feed]</v>
          </cell>
          <cell r="K615">
            <v>-7839.1162559951626</v>
          </cell>
          <cell r="L615">
            <v>18812.632140824851</v>
          </cell>
          <cell r="M615">
            <v>-1533.2014306248461</v>
          </cell>
          <cell r="N615">
            <v>13472.490077970911</v>
          </cell>
          <cell r="O615">
            <v>12101.806939792092</v>
          </cell>
          <cell r="P615">
            <v>-1960.6223654236771</v>
          </cell>
          <cell r="Q615">
            <v>9179.9516893942891</v>
          </cell>
          <cell r="R615">
            <v>7882.0460185517231</v>
          </cell>
          <cell r="S615">
            <v>-2724.531759264532</v>
          </cell>
          <cell r="T615">
            <v>10104.411098550929</v>
          </cell>
          <cell r="U615">
            <v>5094.9448518675781</v>
          </cell>
          <cell r="V615">
            <v>10729.713911556928</v>
          </cell>
          <cell r="W615">
            <v>10675.437627798694</v>
          </cell>
        </row>
        <row r="616">
          <cell r="A616">
            <v>616</v>
          </cell>
        </row>
        <row r="617">
          <cell r="A617">
            <v>617</v>
          </cell>
          <cell r="E617" t="str">
            <v>Initial Equity Infusion</v>
          </cell>
          <cell r="I617" t="str">
            <v>[Feed]</v>
          </cell>
          <cell r="K617">
            <v>-30000</v>
          </cell>
        </row>
        <row r="618">
          <cell r="A618">
            <v>618</v>
          </cell>
          <cell r="E618" t="str">
            <v>Cumulative CF to Equity</v>
          </cell>
          <cell r="H618" t="str">
            <v>[USD 000s]</v>
          </cell>
          <cell r="I618" t="str">
            <v>[Calc]</v>
          </cell>
          <cell r="K618">
            <v>-37839.116255995163</v>
          </cell>
          <cell r="L618">
            <v>-19026.484115170311</v>
          </cell>
          <cell r="M618">
            <v>-20559.685545795157</v>
          </cell>
          <cell r="N618">
            <v>-7087.1954678242473</v>
          </cell>
          <cell r="O618">
            <v>5014.6114719678444</v>
          </cell>
          <cell r="P618">
            <v>3053.9891065441698</v>
          </cell>
          <cell r="Q618">
            <v>12233.940795938455</v>
          </cell>
          <cell r="R618">
            <v>20115.986814490177</v>
          </cell>
          <cell r="S618">
            <v>17391.455055225648</v>
          </cell>
          <cell r="T618">
            <v>27495.866153776573</v>
          </cell>
          <cell r="U618">
            <v>32590.811005644151</v>
          </cell>
          <cell r="V618">
            <v>43320.524917201081</v>
          </cell>
          <cell r="W618">
            <v>53995.962544999769</v>
          </cell>
        </row>
        <row r="619">
          <cell r="A619">
            <v>619</v>
          </cell>
        </row>
        <row r="620">
          <cell r="A620">
            <v>620</v>
          </cell>
          <cell r="E620" t="str">
            <v>Is Cumulative CF to Equity Positive</v>
          </cell>
          <cell r="H620" t="str">
            <v>[Boolean]</v>
          </cell>
          <cell r="I620" t="str">
            <v>[Calc]</v>
          </cell>
          <cell r="K620">
            <v>0</v>
          </cell>
          <cell r="L620">
            <v>0</v>
          </cell>
          <cell r="M620">
            <v>0</v>
          </cell>
          <cell r="N620">
            <v>0</v>
          </cell>
          <cell r="O620">
            <v>1</v>
          </cell>
          <cell r="P620">
            <v>1</v>
          </cell>
          <cell r="Q620">
            <v>1</v>
          </cell>
          <cell r="R620">
            <v>1</v>
          </cell>
          <cell r="S620">
            <v>1</v>
          </cell>
          <cell r="T620">
            <v>1</v>
          </cell>
          <cell r="U620">
            <v>1</v>
          </cell>
          <cell r="V620">
            <v>1</v>
          </cell>
          <cell r="W620">
            <v>1</v>
          </cell>
        </row>
        <row r="621">
          <cell r="A621">
            <v>621</v>
          </cell>
        </row>
        <row r="622">
          <cell r="A622">
            <v>622</v>
          </cell>
          <cell r="E622" t="str">
            <v>First Year that Cumulative CF to Equity is Positive</v>
          </cell>
          <cell r="H622" t="str">
            <v>[Boolean]</v>
          </cell>
          <cell r="I622" t="str">
            <v>[Calc]</v>
          </cell>
          <cell r="K622">
            <v>0</v>
          </cell>
          <cell r="L622">
            <v>0</v>
          </cell>
          <cell r="M622">
            <v>0</v>
          </cell>
          <cell r="N622">
            <v>0</v>
          </cell>
          <cell r="O622">
            <v>1</v>
          </cell>
          <cell r="P622">
            <v>0</v>
          </cell>
          <cell r="Q622">
            <v>0</v>
          </cell>
          <cell r="R622">
            <v>0</v>
          </cell>
          <cell r="S622">
            <v>0</v>
          </cell>
          <cell r="T622">
            <v>0</v>
          </cell>
          <cell r="U622">
            <v>0</v>
          </cell>
          <cell r="V622">
            <v>0</v>
          </cell>
          <cell r="W622">
            <v>0</v>
          </cell>
        </row>
        <row r="623">
          <cell r="A623">
            <v>623</v>
          </cell>
        </row>
        <row r="624">
          <cell r="A624">
            <v>624</v>
          </cell>
          <cell r="E624" t="str">
            <v>Year Since Initial Investment</v>
          </cell>
          <cell r="H624" t="str">
            <v>[#]</v>
          </cell>
          <cell r="I624" t="str">
            <v>[Input]</v>
          </cell>
          <cell r="K624">
            <v>0</v>
          </cell>
          <cell r="L624">
            <v>1</v>
          </cell>
          <cell r="M624">
            <v>2</v>
          </cell>
          <cell r="N624">
            <v>3</v>
          </cell>
          <cell r="O624">
            <v>4</v>
          </cell>
          <cell r="P624">
            <v>5</v>
          </cell>
          <cell r="Q624">
            <v>6</v>
          </cell>
          <cell r="R624">
            <v>7</v>
          </cell>
          <cell r="S624">
            <v>8</v>
          </cell>
          <cell r="T624">
            <v>9</v>
          </cell>
          <cell r="U624">
            <v>10</v>
          </cell>
          <cell r="V624">
            <v>11</v>
          </cell>
          <cell r="W624">
            <v>12</v>
          </cell>
        </row>
        <row r="625">
          <cell r="A625">
            <v>625</v>
          </cell>
        </row>
        <row r="626">
          <cell r="A626">
            <v>626</v>
          </cell>
          <cell r="E626" t="str">
            <v>CF to Equity (Repeated line)</v>
          </cell>
          <cell r="H626" t="str">
            <v>[USD 000s]</v>
          </cell>
          <cell r="I626" t="str">
            <v>[Feed]</v>
          </cell>
          <cell r="K626">
            <v>-7839.1162559951626</v>
          </cell>
          <cell r="L626">
            <v>18812.632140824851</v>
          </cell>
          <cell r="M626">
            <v>-1533.2014306248461</v>
          </cell>
          <cell r="N626">
            <v>13472.490077970911</v>
          </cell>
          <cell r="O626">
            <v>12101.806939792092</v>
          </cell>
          <cell r="P626">
            <v>-1960.6223654236771</v>
          </cell>
          <cell r="Q626">
            <v>9179.9516893942891</v>
          </cell>
          <cell r="R626">
            <v>7882.0460185517231</v>
          </cell>
          <cell r="S626">
            <v>-2724.531759264532</v>
          </cell>
          <cell r="T626">
            <v>10104.411098550929</v>
          </cell>
          <cell r="U626">
            <v>5094.9448518675781</v>
          </cell>
          <cell r="V626">
            <v>10729.713911556928</v>
          </cell>
          <cell r="W626">
            <v>10675.437627798694</v>
          </cell>
        </row>
        <row r="627">
          <cell r="A627">
            <v>627</v>
          </cell>
        </row>
        <row r="628">
          <cell r="A628">
            <v>628</v>
          </cell>
          <cell r="E628" t="str">
            <v>Cumulative CF to Equity (Repeated line)</v>
          </cell>
          <cell r="H628" t="str">
            <v>[USD 000s]</v>
          </cell>
          <cell r="I628" t="str">
            <v>[Feed]</v>
          </cell>
          <cell r="K628">
            <v>-37839.116255995163</v>
          </cell>
          <cell r="L628">
            <v>-19026.484115170311</v>
          </cell>
          <cell r="M628">
            <v>-20559.685545795157</v>
          </cell>
          <cell r="N628">
            <v>-7087.1954678242473</v>
          </cell>
          <cell r="O628">
            <v>5014.6114719678444</v>
          </cell>
          <cell r="P628">
            <v>3053.9891065441698</v>
          </cell>
          <cell r="Q628">
            <v>12233.940795938455</v>
          </cell>
          <cell r="R628">
            <v>20115.986814490177</v>
          </cell>
          <cell r="S628">
            <v>17391.455055225648</v>
          </cell>
          <cell r="T628">
            <v>27495.866153776573</v>
          </cell>
          <cell r="U628">
            <v>32590.811005644151</v>
          </cell>
          <cell r="V628">
            <v>43320.524917201081</v>
          </cell>
          <cell r="W628">
            <v>53995.962544999769</v>
          </cell>
        </row>
        <row r="629">
          <cell r="A629">
            <v>629</v>
          </cell>
        </row>
        <row r="630">
          <cell r="A630">
            <v>630</v>
          </cell>
          <cell r="E630" t="str">
            <v>Payback has occurred in year:</v>
          </cell>
          <cell r="H630" t="str">
            <v>[Year]</v>
          </cell>
          <cell r="I630" t="str">
            <v>[Calc]</v>
          </cell>
          <cell r="K630" t="e">
            <v>#N/A</v>
          </cell>
        </row>
        <row r="631">
          <cell r="A631">
            <v>631</v>
          </cell>
        </row>
        <row r="632">
          <cell r="A632">
            <v>632</v>
          </cell>
          <cell r="E632" t="str">
            <v>Proportion of final year's cash flow</v>
          </cell>
          <cell r="H632" t="str">
            <v>[Year]</v>
          </cell>
          <cell r="I632" t="str">
            <v>[Calc]</v>
          </cell>
          <cell r="K632" t="e">
            <v>#N/A</v>
          </cell>
        </row>
        <row r="633">
          <cell r="A633">
            <v>633</v>
          </cell>
        </row>
        <row r="634">
          <cell r="A634">
            <v>634</v>
          </cell>
          <cell r="E634" t="str">
            <v>Payback</v>
          </cell>
          <cell r="H634" t="str">
            <v>[Year]</v>
          </cell>
          <cell r="I634" t="str">
            <v>[Calc]</v>
          </cell>
          <cell r="K634" t="e">
            <v>#N/A</v>
          </cell>
        </row>
        <row r="635">
          <cell r="A635">
            <v>635</v>
          </cell>
        </row>
        <row r="636">
          <cell r="A636">
            <v>636</v>
          </cell>
          <cell r="D636" t="str">
            <v>Free Cash Flows</v>
          </cell>
          <cell r="H636" t="str">
            <v>[USD 000s]</v>
          </cell>
          <cell r="I636" t="str">
            <v>[Feed]</v>
          </cell>
          <cell r="K636">
            <v>-6428.5886468464987</v>
          </cell>
          <cell r="L636">
            <v>17509.144134593189</v>
          </cell>
          <cell r="M636">
            <v>-2073.3071540084043</v>
          </cell>
          <cell r="N636">
            <v>12592.361721608109</v>
          </cell>
          <cell r="O636">
            <v>11361.196131617524</v>
          </cell>
          <cell r="P636">
            <v>-2389.1506427696822</v>
          </cell>
          <cell r="Q636">
            <v>8668.7811651405336</v>
          </cell>
          <cell r="R636">
            <v>7458.0608872090852</v>
          </cell>
          <cell r="S636">
            <v>-3083.7295372504213</v>
          </cell>
          <cell r="T636">
            <v>9790.956413371352</v>
          </cell>
          <cell r="U636">
            <v>4811.1573362304944</v>
          </cell>
          <cell r="V636">
            <v>10479.487541259634</v>
          </cell>
          <cell r="W636">
            <v>8514.4379219984348</v>
          </cell>
        </row>
        <row r="637">
          <cell r="A637">
            <v>637</v>
          </cell>
        </row>
        <row r="638">
          <cell r="A638">
            <v>638</v>
          </cell>
          <cell r="E638" t="str">
            <v>Initial Capital Infusion</v>
          </cell>
          <cell r="H638" t="str">
            <v>[USD 000s]</v>
          </cell>
          <cell r="I638" t="str">
            <v>[Feed]</v>
          </cell>
          <cell r="K638">
            <v>-50000</v>
          </cell>
        </row>
        <row r="639">
          <cell r="A639">
            <v>639</v>
          </cell>
          <cell r="E639" t="str">
            <v>Cumulative Free Cash Flows</v>
          </cell>
          <cell r="H639" t="str">
            <v>[USD 000s]</v>
          </cell>
          <cell r="I639" t="str">
            <v>[Calc]</v>
          </cell>
          <cell r="K639">
            <v>-56428.588646846496</v>
          </cell>
          <cell r="L639">
            <v>-38919.444512253307</v>
          </cell>
          <cell r="M639">
            <v>-40992.751666261713</v>
          </cell>
          <cell r="N639">
            <v>-28400.389944653605</v>
          </cell>
          <cell r="O639">
            <v>-17039.19381303608</v>
          </cell>
          <cell r="P639">
            <v>-19428.34445580576</v>
          </cell>
          <cell r="Q639">
            <v>-10759.563290665224</v>
          </cell>
          <cell r="R639">
            <v>-3301.5024034561357</v>
          </cell>
          <cell r="S639">
            <v>-6385.2319407065588</v>
          </cell>
          <cell r="T639">
            <v>3405.7244726647914</v>
          </cell>
          <cell r="U639">
            <v>8216.881808895283</v>
          </cell>
          <cell r="V639">
            <v>18696.369350154913</v>
          </cell>
          <cell r="W639">
            <v>27210.807272153354</v>
          </cell>
        </row>
        <row r="640">
          <cell r="A640">
            <v>640</v>
          </cell>
        </row>
        <row r="641">
          <cell r="A641">
            <v>641</v>
          </cell>
          <cell r="E641" t="str">
            <v>Is Cumulative Free Cash Flows Positive</v>
          </cell>
          <cell r="H641" t="str">
            <v>[Boolean]</v>
          </cell>
          <cell r="I641" t="str">
            <v>[Calc]</v>
          </cell>
          <cell r="K641">
            <v>0</v>
          </cell>
          <cell r="L641">
            <v>0</v>
          </cell>
          <cell r="M641">
            <v>0</v>
          </cell>
          <cell r="N641">
            <v>0</v>
          </cell>
          <cell r="O641">
            <v>0</v>
          </cell>
          <cell r="P641">
            <v>0</v>
          </cell>
          <cell r="Q641">
            <v>0</v>
          </cell>
          <cell r="R641">
            <v>0</v>
          </cell>
          <cell r="S641">
            <v>0</v>
          </cell>
          <cell r="T641">
            <v>1</v>
          </cell>
          <cell r="U641">
            <v>1</v>
          </cell>
          <cell r="V641">
            <v>1</v>
          </cell>
          <cell r="W641">
            <v>1</v>
          </cell>
        </row>
        <row r="642">
          <cell r="A642">
            <v>642</v>
          </cell>
        </row>
        <row r="643">
          <cell r="A643">
            <v>643</v>
          </cell>
          <cell r="E643" t="str">
            <v>First Year that Cumulative Free Cash Flows is Positive</v>
          </cell>
          <cell r="H643" t="str">
            <v>[Boolean]</v>
          </cell>
          <cell r="I643" t="str">
            <v>[Calc]</v>
          </cell>
          <cell r="K643">
            <v>0</v>
          </cell>
          <cell r="L643">
            <v>0</v>
          </cell>
          <cell r="M643">
            <v>0</v>
          </cell>
          <cell r="N643">
            <v>0</v>
          </cell>
          <cell r="O643">
            <v>0</v>
          </cell>
          <cell r="P643">
            <v>0</v>
          </cell>
          <cell r="Q643">
            <v>0</v>
          </cell>
          <cell r="R643">
            <v>0</v>
          </cell>
          <cell r="S643">
            <v>0</v>
          </cell>
          <cell r="T643">
            <v>1</v>
          </cell>
          <cell r="U643">
            <v>0</v>
          </cell>
          <cell r="V643">
            <v>0</v>
          </cell>
          <cell r="W643">
            <v>0</v>
          </cell>
        </row>
        <row r="644">
          <cell r="A644">
            <v>644</v>
          </cell>
        </row>
        <row r="645">
          <cell r="A645">
            <v>645</v>
          </cell>
          <cell r="E645" t="str">
            <v>Year Since Initial Investment</v>
          </cell>
          <cell r="H645" t="str">
            <v>[#]</v>
          </cell>
          <cell r="I645" t="str">
            <v>[Input]</v>
          </cell>
          <cell r="K645">
            <v>0.75</v>
          </cell>
          <cell r="L645">
            <v>1.75</v>
          </cell>
          <cell r="M645">
            <v>2.75</v>
          </cell>
          <cell r="N645">
            <v>3.75</v>
          </cell>
          <cell r="O645">
            <v>4.75</v>
          </cell>
          <cell r="P645">
            <v>5.75</v>
          </cell>
          <cell r="Q645">
            <v>6.75</v>
          </cell>
          <cell r="R645">
            <v>7.75</v>
          </cell>
          <cell r="S645">
            <v>8.75</v>
          </cell>
          <cell r="T645">
            <v>9.75</v>
          </cell>
          <cell r="U645">
            <v>10.75</v>
          </cell>
          <cell r="V645">
            <v>11.75</v>
          </cell>
          <cell r="W645">
            <v>12.75</v>
          </cell>
        </row>
        <row r="646">
          <cell r="A646">
            <v>646</v>
          </cell>
        </row>
        <row r="647">
          <cell r="A647">
            <v>647</v>
          </cell>
          <cell r="E647" t="str">
            <v>Free Cash Flows (Repeated line)</v>
          </cell>
          <cell r="H647" t="str">
            <v>[USD 000s]</v>
          </cell>
          <cell r="I647" t="str">
            <v>[Feed]</v>
          </cell>
          <cell r="K647">
            <v>-6428.5886468464987</v>
          </cell>
          <cell r="L647">
            <v>17509.144134593189</v>
          </cell>
          <cell r="M647">
            <v>-2073.3071540084043</v>
          </cell>
          <cell r="N647">
            <v>12592.361721608109</v>
          </cell>
          <cell r="O647">
            <v>11361.196131617524</v>
          </cell>
          <cell r="P647">
            <v>-2389.1506427696822</v>
          </cell>
          <cell r="Q647">
            <v>8668.7811651405336</v>
          </cell>
          <cell r="R647">
            <v>7458.0608872090852</v>
          </cell>
          <cell r="S647">
            <v>-3083.7295372504213</v>
          </cell>
          <cell r="T647">
            <v>9790.956413371352</v>
          </cell>
          <cell r="U647">
            <v>4811.1573362304944</v>
          </cell>
          <cell r="V647">
            <v>10479.487541259634</v>
          </cell>
          <cell r="W647">
            <v>8514.4379219984348</v>
          </cell>
        </row>
        <row r="648">
          <cell r="A648">
            <v>648</v>
          </cell>
        </row>
        <row r="649">
          <cell r="A649">
            <v>649</v>
          </cell>
          <cell r="E649" t="str">
            <v>Cumulative Free Cash Flows (Repeated line)</v>
          </cell>
          <cell r="H649" t="str">
            <v>[USD 000s]</v>
          </cell>
          <cell r="I649" t="str">
            <v>[Feed]</v>
          </cell>
          <cell r="K649">
            <v>-56428.588646846496</v>
          </cell>
          <cell r="L649">
            <v>-38919.444512253307</v>
          </cell>
          <cell r="M649">
            <v>-40992.751666261713</v>
          </cell>
          <cell r="N649">
            <v>-28400.389944653605</v>
          </cell>
          <cell r="O649">
            <v>-17039.19381303608</v>
          </cell>
          <cell r="P649">
            <v>-19428.34445580576</v>
          </cell>
          <cell r="Q649">
            <v>-10759.563290665224</v>
          </cell>
          <cell r="R649">
            <v>-3301.5024034561357</v>
          </cell>
          <cell r="S649">
            <v>-6385.2319407065588</v>
          </cell>
          <cell r="T649">
            <v>3405.7244726647914</v>
          </cell>
          <cell r="U649">
            <v>8216.881808895283</v>
          </cell>
          <cell r="V649">
            <v>18696.369350154913</v>
          </cell>
          <cell r="W649">
            <v>27210.807272153354</v>
          </cell>
        </row>
        <row r="650">
          <cell r="A650">
            <v>650</v>
          </cell>
        </row>
        <row r="651">
          <cell r="A651">
            <v>651</v>
          </cell>
          <cell r="E651" t="str">
            <v>Payback has occurred in year:</v>
          </cell>
          <cell r="H651" t="str">
            <v>[Year]</v>
          </cell>
          <cell r="I651" t="str">
            <v>[Calc]</v>
          </cell>
          <cell r="K651">
            <v>9.75</v>
          </cell>
        </row>
        <row r="652">
          <cell r="A652">
            <v>652</v>
          </cell>
        </row>
        <row r="653">
          <cell r="A653">
            <v>653</v>
          </cell>
          <cell r="E653" t="str">
            <v>Proportion of final year's cash flow</v>
          </cell>
          <cell r="H653" t="str">
            <v>[Year]</v>
          </cell>
          <cell r="I653" t="str">
            <v>[Calc]</v>
          </cell>
          <cell r="K653">
            <v>0.65215609906978544</v>
          </cell>
        </row>
        <row r="654">
          <cell r="A654">
            <v>654</v>
          </cell>
        </row>
        <row r="655">
          <cell r="A655">
            <v>655</v>
          </cell>
          <cell r="E655" t="str">
            <v>Payback</v>
          </cell>
          <cell r="H655" t="str">
            <v>[Year]</v>
          </cell>
          <cell r="I655" t="str">
            <v>[Calc]</v>
          </cell>
          <cell r="K655">
            <v>9.402156099069785</v>
          </cell>
        </row>
        <row r="656">
          <cell r="A656">
            <v>656</v>
          </cell>
        </row>
        <row r="657">
          <cell r="A657">
            <v>657</v>
          </cell>
          <cell r="B657" t="str">
            <v>4. GENERAL ASSUMPTIONS</v>
          </cell>
        </row>
        <row r="658">
          <cell r="A658">
            <v>658</v>
          </cell>
        </row>
        <row r="659">
          <cell r="A659">
            <v>659</v>
          </cell>
          <cell r="C659" t="str">
            <v>FINANCIAL ASSUMPTIONS</v>
          </cell>
        </row>
        <row r="660">
          <cell r="A660">
            <v>660</v>
          </cell>
        </row>
        <row r="661">
          <cell r="A661">
            <v>661</v>
          </cell>
          <cell r="D661" t="str">
            <v>Risk Free Rate (Real)</v>
          </cell>
          <cell r="H661" t="str">
            <v>[%]</v>
          </cell>
          <cell r="I661" t="str">
            <v>[input]</v>
          </cell>
          <cell r="K661">
            <v>0.04</v>
          </cell>
          <cell r="L661">
            <v>0.04</v>
          </cell>
          <cell r="M661">
            <v>0.04</v>
          </cell>
          <cell r="N661">
            <v>0.04</v>
          </cell>
          <cell r="O661">
            <v>0.04</v>
          </cell>
          <cell r="P661">
            <v>0.04</v>
          </cell>
          <cell r="Q661">
            <v>0.04</v>
          </cell>
          <cell r="R661">
            <v>0.04</v>
          </cell>
          <cell r="S661">
            <v>0.04</v>
          </cell>
          <cell r="T661">
            <v>0.04</v>
          </cell>
          <cell r="U661">
            <v>0.04</v>
          </cell>
          <cell r="V661">
            <v>0.04</v>
          </cell>
          <cell r="W661">
            <v>0.04</v>
          </cell>
        </row>
        <row r="662">
          <cell r="A662">
            <v>662</v>
          </cell>
          <cell r="D662" t="str">
            <v>Risk Free Rate (Nominal)</v>
          </cell>
          <cell r="H662" t="str">
            <v>[%]</v>
          </cell>
          <cell r="I662" t="str">
            <v>[input]</v>
          </cell>
          <cell r="K662">
            <v>0.06</v>
          </cell>
          <cell r="L662">
            <v>0.06</v>
          </cell>
          <cell r="M662">
            <v>0.06</v>
          </cell>
          <cell r="N662">
            <v>0.06</v>
          </cell>
          <cell r="O662">
            <v>0.06</v>
          </cell>
          <cell r="P662">
            <v>0.06</v>
          </cell>
          <cell r="Q662">
            <v>0.06</v>
          </cell>
          <cell r="R662">
            <v>0.06</v>
          </cell>
          <cell r="S662">
            <v>0.06</v>
          </cell>
          <cell r="T662">
            <v>0.06</v>
          </cell>
          <cell r="U662">
            <v>0.06</v>
          </cell>
          <cell r="V662">
            <v>0.06</v>
          </cell>
          <cell r="W662">
            <v>0.06</v>
          </cell>
        </row>
        <row r="663">
          <cell r="A663">
            <v>663</v>
          </cell>
          <cell r="E663" t="str">
            <v>Implied Inflation Rate</v>
          </cell>
          <cell r="H663" t="str">
            <v>[%]</v>
          </cell>
          <cell r="I663" t="str">
            <v>[Calc]</v>
          </cell>
          <cell r="K663">
            <v>1.9230769230769162E-2</v>
          </cell>
          <cell r="L663">
            <v>1.9230769230769162E-2</v>
          </cell>
          <cell r="M663">
            <v>1.9230769230769162E-2</v>
          </cell>
          <cell r="N663">
            <v>1.9230769230769162E-2</v>
          </cell>
          <cell r="O663">
            <v>1.9230769230769162E-2</v>
          </cell>
          <cell r="P663">
            <v>1.9230769230769162E-2</v>
          </cell>
          <cell r="Q663">
            <v>1.9230769230769162E-2</v>
          </cell>
          <cell r="R663">
            <v>1.9230769230769162E-2</v>
          </cell>
          <cell r="S663">
            <v>1.9230769230769162E-2</v>
          </cell>
          <cell r="T663">
            <v>1.9230769230769162E-2</v>
          </cell>
          <cell r="U663">
            <v>1.9230769230769162E-2</v>
          </cell>
          <cell r="V663">
            <v>1.9230769230769162E-2</v>
          </cell>
          <cell r="W663">
            <v>1.9230769230769162E-2</v>
          </cell>
        </row>
        <row r="664">
          <cell r="A664">
            <v>664</v>
          </cell>
          <cell r="E664" t="str">
            <v>Inflation Discount Factor</v>
          </cell>
          <cell r="H664" t="str">
            <v>[%]</v>
          </cell>
          <cell r="I664" t="str">
            <v>[Calc]</v>
          </cell>
          <cell r="J664">
            <v>1</v>
          </cell>
          <cell r="K664">
            <v>0.98113207547169823</v>
          </cell>
          <cell r="L664">
            <v>0.96262014951940211</v>
          </cell>
          <cell r="M664">
            <v>0.94445750518884741</v>
          </cell>
          <cell r="N664">
            <v>0.92663755226075606</v>
          </cell>
          <cell r="O664">
            <v>0.90915382485960983</v>
          </cell>
          <cell r="P664">
            <v>0.89199997910754181</v>
          </cell>
          <cell r="Q664">
            <v>0.87516979082249391</v>
          </cell>
          <cell r="R664">
            <v>0.85865715325980541</v>
          </cell>
          <cell r="S664">
            <v>0.84245607489641294</v>
          </cell>
          <cell r="T664">
            <v>0.826560677256858</v>
          </cell>
          <cell r="U664">
            <v>0.81096519278031354</v>
          </cell>
          <cell r="V664">
            <v>0.79566396272785489</v>
          </cell>
          <cell r="W664">
            <v>0.7806514351292162</v>
          </cell>
        </row>
        <row r="665">
          <cell r="A665">
            <v>665</v>
          </cell>
          <cell r="D665" t="str">
            <v>Market Risk Premium</v>
          </cell>
          <cell r="H665" t="str">
            <v>[%]</v>
          </cell>
          <cell r="I665" t="str">
            <v>[input]</v>
          </cell>
          <cell r="K665">
            <v>6.5000000000000002E-2</v>
          </cell>
          <cell r="L665">
            <v>6.5000000000000002E-2</v>
          </cell>
          <cell r="M665">
            <v>6.5000000000000002E-2</v>
          </cell>
          <cell r="N665">
            <v>6.5000000000000002E-2</v>
          </cell>
          <cell r="O665">
            <v>6.5000000000000002E-2</v>
          </cell>
          <cell r="P665">
            <v>6.5000000000000002E-2</v>
          </cell>
          <cell r="Q665">
            <v>6.5000000000000002E-2</v>
          </cell>
          <cell r="R665">
            <v>6.5000000000000002E-2</v>
          </cell>
          <cell r="S665">
            <v>6.5000000000000002E-2</v>
          </cell>
          <cell r="T665">
            <v>6.5000000000000002E-2</v>
          </cell>
          <cell r="U665">
            <v>6.5000000000000002E-2</v>
          </cell>
          <cell r="V665">
            <v>6.5000000000000002E-2</v>
          </cell>
          <cell r="W665">
            <v>6.5000000000000002E-2</v>
          </cell>
        </row>
        <row r="666">
          <cell r="A666">
            <v>666</v>
          </cell>
          <cell r="D666" t="str">
            <v>Unlevered Beta</v>
          </cell>
        </row>
        <row r="667">
          <cell r="A667">
            <v>667</v>
          </cell>
          <cell r="E667" t="str">
            <v>PPA Beta</v>
          </cell>
          <cell r="H667" t="str">
            <v>[Factor]</v>
          </cell>
          <cell r="I667" t="str">
            <v>[input]</v>
          </cell>
          <cell r="K667">
            <v>0.49</v>
          </cell>
          <cell r="L667">
            <v>0.49</v>
          </cell>
          <cell r="M667">
            <v>0.49</v>
          </cell>
          <cell r="N667">
            <v>0.49</v>
          </cell>
          <cell r="O667">
            <v>0.49</v>
          </cell>
          <cell r="P667">
            <v>0.49</v>
          </cell>
          <cell r="Q667">
            <v>0.49</v>
          </cell>
          <cell r="R667">
            <v>0.49</v>
          </cell>
          <cell r="S667">
            <v>0.49</v>
          </cell>
          <cell r="T667">
            <v>0.49</v>
          </cell>
          <cell r="U667">
            <v>0.49</v>
          </cell>
          <cell r="V667">
            <v>0.49</v>
          </cell>
          <cell r="W667">
            <v>0.49</v>
          </cell>
        </row>
        <row r="668">
          <cell r="A668">
            <v>668</v>
          </cell>
          <cell r="E668" t="str">
            <v>Merchant Beta</v>
          </cell>
          <cell r="H668" t="str">
            <v>[Factor]</v>
          </cell>
          <cell r="I668" t="str">
            <v>[input]</v>
          </cell>
          <cell r="K668">
            <v>0.85</v>
          </cell>
          <cell r="L668">
            <v>0.85</v>
          </cell>
          <cell r="M668">
            <v>0.85</v>
          </cell>
          <cell r="N668">
            <v>0.85</v>
          </cell>
          <cell r="O668">
            <v>0.85</v>
          </cell>
          <cell r="P668">
            <v>0.85</v>
          </cell>
          <cell r="Q668">
            <v>0.85</v>
          </cell>
          <cell r="R668">
            <v>0.85</v>
          </cell>
          <cell r="S668">
            <v>0.85</v>
          </cell>
          <cell r="T668">
            <v>0.85</v>
          </cell>
          <cell r="U668">
            <v>0.85</v>
          </cell>
          <cell r="V668">
            <v>0.85</v>
          </cell>
          <cell r="W668">
            <v>0.85</v>
          </cell>
        </row>
        <row r="669">
          <cell r="A669">
            <v>669</v>
          </cell>
          <cell r="E669" t="str">
            <v>Percentage PPA</v>
          </cell>
          <cell r="H669" t="str">
            <v>[%]</v>
          </cell>
          <cell r="I669" t="str">
            <v>[Calc]</v>
          </cell>
          <cell r="K669">
            <v>1</v>
          </cell>
          <cell r="L669">
            <v>1</v>
          </cell>
          <cell r="M669">
            <v>1</v>
          </cell>
          <cell r="N669">
            <v>1</v>
          </cell>
          <cell r="O669">
            <v>1</v>
          </cell>
          <cell r="P669">
            <v>1</v>
          </cell>
          <cell r="Q669">
            <v>1</v>
          </cell>
          <cell r="R669">
            <v>1</v>
          </cell>
          <cell r="S669">
            <v>1</v>
          </cell>
          <cell r="T669">
            <v>0</v>
          </cell>
          <cell r="U669">
            <v>0</v>
          </cell>
          <cell r="V669">
            <v>0</v>
          </cell>
          <cell r="W669">
            <v>0</v>
          </cell>
        </row>
        <row r="670">
          <cell r="A670">
            <v>670</v>
          </cell>
          <cell r="E670" t="str">
            <v>Unlevered Beta</v>
          </cell>
          <cell r="H670" t="str">
            <v>[Factor]</v>
          </cell>
          <cell r="I670" t="str">
            <v>[Calc]</v>
          </cell>
          <cell r="K670">
            <v>0.49</v>
          </cell>
          <cell r="L670">
            <v>0.49</v>
          </cell>
          <cell r="M670">
            <v>0.49</v>
          </cell>
          <cell r="N670">
            <v>0.49</v>
          </cell>
          <cell r="O670">
            <v>0.49</v>
          </cell>
          <cell r="P670">
            <v>0.49</v>
          </cell>
          <cell r="Q670">
            <v>0.49</v>
          </cell>
          <cell r="R670">
            <v>0.49</v>
          </cell>
          <cell r="S670">
            <v>0.49</v>
          </cell>
          <cell r="T670">
            <v>0.85</v>
          </cell>
          <cell r="U670">
            <v>0.85</v>
          </cell>
          <cell r="V670">
            <v>0.85</v>
          </cell>
          <cell r="W670">
            <v>0.85</v>
          </cell>
        </row>
        <row r="671">
          <cell r="A671">
            <v>671</v>
          </cell>
          <cell r="D671" t="str">
            <v>Marginal Tax Rate</v>
          </cell>
          <cell r="H671" t="str">
            <v>[%]</v>
          </cell>
          <cell r="I671" t="str">
            <v>[input]</v>
          </cell>
          <cell r="K671">
            <v>0.41339999999999999</v>
          </cell>
          <cell r="L671">
            <v>0.41339999999999999</v>
          </cell>
          <cell r="M671">
            <v>0.41339999999999999</v>
          </cell>
          <cell r="N671">
            <v>0.41339999999999999</v>
          </cell>
          <cell r="O671">
            <v>0.41339999999999999</v>
          </cell>
          <cell r="P671">
            <v>0.41339999999999999</v>
          </cell>
          <cell r="Q671">
            <v>0.41339999999999999</v>
          </cell>
          <cell r="R671">
            <v>0.41339999999999999</v>
          </cell>
          <cell r="S671">
            <v>0.41339999999999999</v>
          </cell>
          <cell r="T671">
            <v>0.41339999999999999</v>
          </cell>
          <cell r="U671">
            <v>0.41339999999999999</v>
          </cell>
          <cell r="V671">
            <v>0.41339999999999999</v>
          </cell>
          <cell r="W671">
            <v>0.41339999999999999</v>
          </cell>
        </row>
        <row r="672">
          <cell r="A672">
            <v>672</v>
          </cell>
          <cell r="D672" t="str">
            <v>Market Value of D / E</v>
          </cell>
          <cell r="H672" t="str">
            <v>[%]</v>
          </cell>
          <cell r="I672" t="str">
            <v>[Calc]</v>
          </cell>
          <cell r="K672">
            <v>0.25</v>
          </cell>
          <cell r="L672">
            <v>0.25</v>
          </cell>
          <cell r="M672">
            <v>0.25</v>
          </cell>
          <cell r="N672">
            <v>0.25</v>
          </cell>
          <cell r="O672">
            <v>0.25</v>
          </cell>
          <cell r="P672">
            <v>0.25</v>
          </cell>
          <cell r="Q672">
            <v>0.25</v>
          </cell>
          <cell r="R672">
            <v>0.25</v>
          </cell>
          <cell r="S672">
            <v>0.25</v>
          </cell>
          <cell r="T672">
            <v>0</v>
          </cell>
          <cell r="U672">
            <v>0</v>
          </cell>
          <cell r="V672">
            <v>0</v>
          </cell>
          <cell r="W672">
            <v>0</v>
          </cell>
        </row>
        <row r="673">
          <cell r="A673">
            <v>673</v>
          </cell>
          <cell r="D673" t="str">
            <v>Cost of Debt - Recoursed Finance</v>
          </cell>
          <cell r="H673" t="str">
            <v>[%]</v>
          </cell>
          <cell r="I673" t="str">
            <v>[input]</v>
          </cell>
          <cell r="K673">
            <v>7.5999999999999998E-2</v>
          </cell>
          <cell r="L673">
            <v>7.5999999999999998E-2</v>
          </cell>
          <cell r="M673">
            <v>7.5999999999999998E-2</v>
          </cell>
          <cell r="N673">
            <v>7.5999999999999998E-2</v>
          </cell>
          <cell r="O673">
            <v>7.5999999999999998E-2</v>
          </cell>
          <cell r="P673">
            <v>7.5999999999999998E-2</v>
          </cell>
          <cell r="Q673">
            <v>7.5999999999999998E-2</v>
          </cell>
          <cell r="R673">
            <v>7.5999999999999998E-2</v>
          </cell>
          <cell r="S673">
            <v>7.5999999999999998E-2</v>
          </cell>
          <cell r="T673">
            <v>7.5999999999999998E-2</v>
          </cell>
          <cell r="U673">
            <v>7.5999999999999998E-2</v>
          </cell>
          <cell r="V673">
            <v>7.5999999999999998E-2</v>
          </cell>
          <cell r="W673">
            <v>7.5999999999999998E-2</v>
          </cell>
        </row>
        <row r="674">
          <cell r="A674">
            <v>674</v>
          </cell>
          <cell r="D674" t="str">
            <v xml:space="preserve">Market Cost of Debt - Non Recoursed Finance </v>
          </cell>
          <cell r="H674" t="str">
            <v>[%]</v>
          </cell>
          <cell r="I674" t="str">
            <v>[input]</v>
          </cell>
          <cell r="K674">
            <v>0.11843585</v>
          </cell>
          <cell r="L674">
            <v>0.11843585</v>
          </cell>
          <cell r="M674">
            <v>0.11843585</v>
          </cell>
          <cell r="N674">
            <v>0.11843585</v>
          </cell>
          <cell r="O674">
            <v>0.11843585</v>
          </cell>
          <cell r="P674">
            <v>0.11843585</v>
          </cell>
          <cell r="Q674">
            <v>0.11843585</v>
          </cell>
          <cell r="R674">
            <v>0.11843585</v>
          </cell>
          <cell r="S674">
            <v>0.11843585</v>
          </cell>
          <cell r="T674">
            <v>0.11843585</v>
          </cell>
          <cell r="U674">
            <v>0.11843585</v>
          </cell>
          <cell r="V674">
            <v>0.11843585</v>
          </cell>
          <cell r="W674">
            <v>0.11843585</v>
          </cell>
        </row>
        <row r="675">
          <cell r="A675">
            <v>675</v>
          </cell>
          <cell r="D675" t="str">
            <v>Market Cost of Debt - Non Recoursed Finance - Fuel Financing</v>
          </cell>
          <cell r="H675" t="str">
            <v>[%]</v>
          </cell>
          <cell r="I675" t="str">
            <v>[input]</v>
          </cell>
          <cell r="K675">
            <v>0.09</v>
          </cell>
          <cell r="L675">
            <v>0.09</v>
          </cell>
          <cell r="M675">
            <v>0.09</v>
          </cell>
          <cell r="N675">
            <v>0.09</v>
          </cell>
          <cell r="O675">
            <v>0.09</v>
          </cell>
          <cell r="P675">
            <v>0.09</v>
          </cell>
          <cell r="Q675">
            <v>0.09</v>
          </cell>
          <cell r="R675">
            <v>0.09</v>
          </cell>
          <cell r="S675">
            <v>0.09</v>
          </cell>
          <cell r="T675">
            <v>0.09</v>
          </cell>
          <cell r="U675">
            <v>0.09</v>
          </cell>
          <cell r="V675">
            <v>0.09</v>
          </cell>
          <cell r="W675">
            <v>0.09</v>
          </cell>
        </row>
        <row r="676">
          <cell r="A676">
            <v>676</v>
          </cell>
          <cell r="K676">
            <v>0.11849999999999999</v>
          </cell>
        </row>
        <row r="677">
          <cell r="A677">
            <v>677</v>
          </cell>
          <cell r="D677" t="str">
            <v xml:space="preserve">Long Term Debt Issuance </v>
          </cell>
          <cell r="H677" t="str">
            <v>[USD 000s]</v>
          </cell>
          <cell r="I677" t="str">
            <v>[Calc]</v>
          </cell>
          <cell r="K677">
            <v>0</v>
          </cell>
          <cell r="L677">
            <v>0</v>
          </cell>
          <cell r="M677">
            <v>0</v>
          </cell>
          <cell r="N677">
            <v>0</v>
          </cell>
          <cell r="O677">
            <v>0</v>
          </cell>
          <cell r="P677">
            <v>0</v>
          </cell>
          <cell r="Q677">
            <v>0</v>
          </cell>
          <cell r="R677">
            <v>0</v>
          </cell>
          <cell r="S677">
            <v>0</v>
          </cell>
          <cell r="T677">
            <v>0</v>
          </cell>
          <cell r="U677">
            <v>0</v>
          </cell>
          <cell r="V677">
            <v>0</v>
          </cell>
          <cell r="W677">
            <v>0</v>
          </cell>
        </row>
        <row r="678">
          <cell r="A678">
            <v>678</v>
          </cell>
          <cell r="D678" t="str">
            <v>Long Term Debt - Fuel Financing</v>
          </cell>
          <cell r="H678" t="str">
            <v>[USD 000s]</v>
          </cell>
          <cell r="I678" t="str">
            <v>[Calc]</v>
          </cell>
          <cell r="K678">
            <v>0</v>
          </cell>
          <cell r="L678">
            <v>0</v>
          </cell>
          <cell r="M678">
            <v>0</v>
          </cell>
          <cell r="N678">
            <v>0</v>
          </cell>
          <cell r="O678">
            <v>0</v>
          </cell>
          <cell r="P678">
            <v>0</v>
          </cell>
          <cell r="Q678">
            <v>0</v>
          </cell>
          <cell r="R678">
            <v>0</v>
          </cell>
          <cell r="S678">
            <v>0</v>
          </cell>
          <cell r="T678">
            <v>0</v>
          </cell>
          <cell r="U678">
            <v>0</v>
          </cell>
          <cell r="V678">
            <v>0</v>
          </cell>
          <cell r="W678">
            <v>0</v>
          </cell>
        </row>
        <row r="679">
          <cell r="A679">
            <v>679</v>
          </cell>
          <cell r="D679" t="str">
            <v>Preferred Equity Issuance</v>
          </cell>
          <cell r="H679" t="str">
            <v>[USD 000s]</v>
          </cell>
          <cell r="I679" t="str">
            <v>[input]</v>
          </cell>
          <cell r="K679">
            <v>0</v>
          </cell>
          <cell r="L679">
            <v>0</v>
          </cell>
          <cell r="M679">
            <v>0</v>
          </cell>
          <cell r="N679">
            <v>0</v>
          </cell>
          <cell r="O679">
            <v>0</v>
          </cell>
          <cell r="P679">
            <v>0</v>
          </cell>
          <cell r="Q679">
            <v>0</v>
          </cell>
          <cell r="R679">
            <v>0</v>
          </cell>
          <cell r="S679">
            <v>0</v>
          </cell>
          <cell r="T679">
            <v>0</v>
          </cell>
          <cell r="U679">
            <v>0</v>
          </cell>
          <cell r="V679">
            <v>0</v>
          </cell>
          <cell r="W679">
            <v>0</v>
          </cell>
        </row>
        <row r="680">
          <cell r="A680">
            <v>680</v>
          </cell>
          <cell r="B680">
            <v>1</v>
          </cell>
          <cell r="C680" t="str">
            <v>Active</v>
          </cell>
          <cell r="D680" t="str">
            <v>Initial Equity Injection</v>
          </cell>
          <cell r="H680" t="str">
            <v>[USD 000s]</v>
          </cell>
          <cell r="I680" t="str">
            <v>[feed]</v>
          </cell>
          <cell r="K680">
            <v>30000</v>
          </cell>
          <cell r="L680">
            <v>0</v>
          </cell>
          <cell r="M680">
            <v>0</v>
          </cell>
          <cell r="N680">
            <v>0</v>
          </cell>
          <cell r="O680">
            <v>0</v>
          </cell>
          <cell r="P680">
            <v>0</v>
          </cell>
          <cell r="Q680">
            <v>0</v>
          </cell>
          <cell r="R680">
            <v>0</v>
          </cell>
          <cell r="S680">
            <v>0</v>
          </cell>
          <cell r="T680">
            <v>0</v>
          </cell>
          <cell r="U680">
            <v>0</v>
          </cell>
          <cell r="V680">
            <v>0</v>
          </cell>
          <cell r="W680">
            <v>0</v>
          </cell>
        </row>
        <row r="681">
          <cell r="A681">
            <v>681</v>
          </cell>
          <cell r="E681">
            <v>1</v>
          </cell>
          <cell r="F681" t="str">
            <v>Scenario</v>
          </cell>
          <cell r="H681" t="str">
            <v>[USD 000s]</v>
          </cell>
          <cell r="I681" t="str">
            <v>[input]</v>
          </cell>
          <cell r="K681">
            <v>30000</v>
          </cell>
          <cell r="L681">
            <v>0</v>
          </cell>
          <cell r="M681">
            <v>0</v>
          </cell>
          <cell r="N681">
            <v>0</v>
          </cell>
          <cell r="O681">
            <v>0</v>
          </cell>
          <cell r="P681">
            <v>0</v>
          </cell>
          <cell r="Q681">
            <v>0</v>
          </cell>
          <cell r="R681">
            <v>0</v>
          </cell>
          <cell r="S681">
            <v>0</v>
          </cell>
          <cell r="T681">
            <v>0</v>
          </cell>
          <cell r="U681">
            <v>0</v>
          </cell>
          <cell r="V681">
            <v>0</v>
          </cell>
          <cell r="W681">
            <v>0</v>
          </cell>
        </row>
        <row r="682">
          <cell r="A682">
            <v>682</v>
          </cell>
          <cell r="E682">
            <v>2</v>
          </cell>
          <cell r="F682" t="str">
            <v>Scenario</v>
          </cell>
          <cell r="H682" t="str">
            <v>[USD 000s]</v>
          </cell>
          <cell r="I682" t="str">
            <v>[input]</v>
          </cell>
          <cell r="K682">
            <v>0</v>
          </cell>
          <cell r="L682">
            <v>0</v>
          </cell>
          <cell r="M682">
            <v>0</v>
          </cell>
          <cell r="N682">
            <v>0</v>
          </cell>
          <cell r="O682">
            <v>0</v>
          </cell>
          <cell r="P682">
            <v>0</v>
          </cell>
          <cell r="Q682">
            <v>0</v>
          </cell>
          <cell r="R682">
            <v>0</v>
          </cell>
          <cell r="S682">
            <v>0</v>
          </cell>
          <cell r="T682">
            <v>0</v>
          </cell>
          <cell r="U682">
            <v>0</v>
          </cell>
          <cell r="V682">
            <v>0</v>
          </cell>
          <cell r="W682">
            <v>0</v>
          </cell>
        </row>
        <row r="683">
          <cell r="A683">
            <v>683</v>
          </cell>
          <cell r="E683">
            <v>3</v>
          </cell>
          <cell r="F683" t="str">
            <v>Scenario</v>
          </cell>
          <cell r="H683" t="str">
            <v>[USD 000s]</v>
          </cell>
          <cell r="I683" t="str">
            <v>[input]</v>
          </cell>
          <cell r="K683">
            <v>0</v>
          </cell>
          <cell r="L683">
            <v>0</v>
          </cell>
          <cell r="M683">
            <v>0</v>
          </cell>
          <cell r="N683">
            <v>0</v>
          </cell>
          <cell r="O683">
            <v>0</v>
          </cell>
          <cell r="P683">
            <v>0</v>
          </cell>
          <cell r="Q683">
            <v>0</v>
          </cell>
          <cell r="R683">
            <v>0</v>
          </cell>
          <cell r="S683">
            <v>0</v>
          </cell>
          <cell r="T683">
            <v>0</v>
          </cell>
          <cell r="U683">
            <v>0</v>
          </cell>
          <cell r="V683">
            <v>0</v>
          </cell>
          <cell r="W683">
            <v>0</v>
          </cell>
        </row>
        <row r="684">
          <cell r="A684">
            <v>684</v>
          </cell>
          <cell r="D684" t="str">
            <v>Development Fee</v>
          </cell>
          <cell r="H684" t="str">
            <v>[USD 000s]</v>
          </cell>
          <cell r="I684" t="str">
            <v>[input]</v>
          </cell>
          <cell r="K684">
            <v>1500</v>
          </cell>
          <cell r="L684">
            <v>0</v>
          </cell>
          <cell r="M684">
            <v>0</v>
          </cell>
          <cell r="N684">
            <v>0</v>
          </cell>
          <cell r="O684">
            <v>0</v>
          </cell>
          <cell r="P684">
            <v>0</v>
          </cell>
          <cell r="Q684">
            <v>0</v>
          </cell>
          <cell r="R684">
            <v>0</v>
          </cell>
          <cell r="S684">
            <v>0</v>
          </cell>
          <cell r="T684">
            <v>0</v>
          </cell>
          <cell r="U684">
            <v>0</v>
          </cell>
          <cell r="V684">
            <v>0</v>
          </cell>
          <cell r="W684">
            <v>0</v>
          </cell>
        </row>
        <row r="685">
          <cell r="A685">
            <v>685</v>
          </cell>
        </row>
        <row r="686">
          <cell r="A686">
            <v>686</v>
          </cell>
          <cell r="D686" t="str">
            <v>Parent Guarantee</v>
          </cell>
          <cell r="H686" t="str">
            <v>[USD 000s]</v>
          </cell>
          <cell r="I686" t="str">
            <v>[input]</v>
          </cell>
          <cell r="K686">
            <v>26667</v>
          </cell>
        </row>
        <row r="687">
          <cell r="A687">
            <v>687</v>
          </cell>
          <cell r="D687" t="str">
            <v>Parent Guarantee Charge</v>
          </cell>
          <cell r="H687" t="str">
            <v>[%]</v>
          </cell>
          <cell r="I687" t="str">
            <v>[input]</v>
          </cell>
          <cell r="K687">
            <v>7.4999999999999997E-2</v>
          </cell>
        </row>
        <row r="688">
          <cell r="A688">
            <v>688</v>
          </cell>
        </row>
        <row r="689">
          <cell r="A689">
            <v>689</v>
          </cell>
          <cell r="D689" t="str">
            <v>Short-Term Borrowing</v>
          </cell>
          <cell r="H689" t="str">
            <v>[USD 000s]</v>
          </cell>
          <cell r="I689" t="str">
            <v>[input]</v>
          </cell>
          <cell r="K689">
            <v>20000</v>
          </cell>
          <cell r="L689">
            <v>20000</v>
          </cell>
          <cell r="M689">
            <v>20000</v>
          </cell>
          <cell r="N689">
            <v>20000</v>
          </cell>
          <cell r="O689">
            <v>20000</v>
          </cell>
          <cell r="P689">
            <v>20000</v>
          </cell>
          <cell r="Q689">
            <v>20000</v>
          </cell>
          <cell r="R689">
            <v>20000</v>
          </cell>
          <cell r="S689">
            <v>20000</v>
          </cell>
          <cell r="T689">
            <v>20000</v>
          </cell>
          <cell r="U689">
            <v>20000</v>
          </cell>
          <cell r="V689">
            <v>20000</v>
          </cell>
          <cell r="W689">
            <v>0</v>
          </cell>
        </row>
        <row r="690">
          <cell r="A690">
            <v>690</v>
          </cell>
          <cell r="D690" t="str">
            <v>Interest Income Short-Term Rate</v>
          </cell>
          <cell r="H690" t="str">
            <v>[%]</v>
          </cell>
          <cell r="I690" t="str">
            <v>[input]</v>
          </cell>
          <cell r="K690">
            <v>0.05</v>
          </cell>
        </row>
        <row r="691">
          <cell r="A691">
            <v>691</v>
          </cell>
          <cell r="D691" t="str">
            <v>Short-Term Borrowing Rate</v>
          </cell>
          <cell r="H691" t="str">
            <v>[%]</v>
          </cell>
          <cell r="I691" t="str">
            <v>[input]</v>
          </cell>
          <cell r="K691">
            <v>5.8999999999999997E-2</v>
          </cell>
        </row>
        <row r="692">
          <cell r="A692">
            <v>692</v>
          </cell>
        </row>
        <row r="693">
          <cell r="A693">
            <v>693</v>
          </cell>
          <cell r="D693" t="str">
            <v>Preferred Equity Redemption</v>
          </cell>
          <cell r="H693" t="str">
            <v>[USD 000s]</v>
          </cell>
          <cell r="I693" t="str">
            <v>[input]</v>
          </cell>
          <cell r="K693">
            <v>0</v>
          </cell>
          <cell r="L693">
            <v>0</v>
          </cell>
          <cell r="M693">
            <v>0</v>
          </cell>
          <cell r="N693">
            <v>0</v>
          </cell>
          <cell r="O693">
            <v>0</v>
          </cell>
          <cell r="P693">
            <v>0</v>
          </cell>
          <cell r="Q693">
            <v>0</v>
          </cell>
          <cell r="R693">
            <v>0</v>
          </cell>
          <cell r="S693">
            <v>0</v>
          </cell>
          <cell r="T693">
            <v>0</v>
          </cell>
          <cell r="U693">
            <v>0</v>
          </cell>
          <cell r="V693">
            <v>0</v>
          </cell>
          <cell r="W693">
            <v>0</v>
          </cell>
        </row>
        <row r="694">
          <cell r="A694">
            <v>694</v>
          </cell>
          <cell r="D694" t="str">
            <v>Common Equity Redemption</v>
          </cell>
          <cell r="H694" t="str">
            <v>[USD 000s]</v>
          </cell>
          <cell r="I694" t="str">
            <v>[input]</v>
          </cell>
          <cell r="K694">
            <v>0</v>
          </cell>
          <cell r="L694">
            <v>0</v>
          </cell>
          <cell r="M694">
            <v>0</v>
          </cell>
          <cell r="N694">
            <v>0</v>
          </cell>
          <cell r="O694">
            <v>0</v>
          </cell>
          <cell r="P694">
            <v>0</v>
          </cell>
          <cell r="Q694">
            <v>0</v>
          </cell>
          <cell r="R694">
            <v>0</v>
          </cell>
          <cell r="S694">
            <v>0</v>
          </cell>
          <cell r="T694">
            <v>0</v>
          </cell>
          <cell r="U694">
            <v>0</v>
          </cell>
          <cell r="V694">
            <v>0</v>
          </cell>
          <cell r="W694">
            <v>0</v>
          </cell>
        </row>
        <row r="695">
          <cell r="A695">
            <v>695</v>
          </cell>
        </row>
        <row r="696">
          <cell r="A696">
            <v>696</v>
          </cell>
          <cell r="D696" t="str">
            <v>Long Term Debt Payback</v>
          </cell>
          <cell r="H696" t="str">
            <v>[Years]</v>
          </cell>
          <cell r="I696" t="str">
            <v>[input]</v>
          </cell>
          <cell r="K696">
            <v>10</v>
          </cell>
        </row>
        <row r="697">
          <cell r="A697">
            <v>697</v>
          </cell>
        </row>
        <row r="698">
          <cell r="A698">
            <v>698</v>
          </cell>
          <cell r="D698" t="str">
            <v>Interest Payable on Long Term Debt - Actual Interest</v>
          </cell>
          <cell r="H698" t="str">
            <v>[%]</v>
          </cell>
          <cell r="I698" t="str">
            <v>[input]</v>
          </cell>
          <cell r="K698">
            <v>0.11843585</v>
          </cell>
          <cell r="L698">
            <v>0.11843585</v>
          </cell>
          <cell r="M698">
            <v>0.11843585</v>
          </cell>
          <cell r="N698">
            <v>0.11843585</v>
          </cell>
          <cell r="O698">
            <v>0.11843585</v>
          </cell>
          <cell r="P698">
            <v>0.11843585</v>
          </cell>
          <cell r="Q698">
            <v>0.11843585</v>
          </cell>
          <cell r="R698">
            <v>0.11843585</v>
          </cell>
          <cell r="S698">
            <v>0.11843585</v>
          </cell>
          <cell r="T698">
            <v>0.11843585</v>
          </cell>
          <cell r="U698">
            <v>0.11843585</v>
          </cell>
          <cell r="V698">
            <v>0.11843585</v>
          </cell>
          <cell r="W698">
            <v>0.11843585</v>
          </cell>
        </row>
        <row r="699">
          <cell r="A699">
            <v>699</v>
          </cell>
        </row>
        <row r="700">
          <cell r="A700">
            <v>700</v>
          </cell>
          <cell r="D700" t="str">
            <v>Interest Payable on Long Term Debt- Fuel Financing - Actual Interest</v>
          </cell>
          <cell r="H700" t="str">
            <v>[%]</v>
          </cell>
          <cell r="I700" t="str">
            <v>[input]</v>
          </cell>
          <cell r="K700">
            <v>4.8000000000000001E-2</v>
          </cell>
          <cell r="L700">
            <v>4.8000000000000001E-2</v>
          </cell>
          <cell r="M700">
            <v>4.8000000000000001E-2</v>
          </cell>
          <cell r="N700">
            <v>4.8000000000000001E-2</v>
          </cell>
          <cell r="O700">
            <v>4.8000000000000001E-2</v>
          </cell>
          <cell r="P700">
            <v>4.8000000000000001E-2</v>
          </cell>
          <cell r="Q700">
            <v>4.8000000000000001E-2</v>
          </cell>
          <cell r="R700">
            <v>4.8000000000000001E-2</v>
          </cell>
          <cell r="S700">
            <v>4.8000000000000001E-2</v>
          </cell>
          <cell r="T700">
            <v>4.8000000000000001E-2</v>
          </cell>
          <cell r="U700">
            <v>4.8000000000000001E-2</v>
          </cell>
          <cell r="V700">
            <v>4.8000000000000001E-2</v>
          </cell>
          <cell r="W700">
            <v>4.8000000000000001E-2</v>
          </cell>
        </row>
        <row r="701">
          <cell r="A701">
            <v>701</v>
          </cell>
        </row>
        <row r="702">
          <cell r="A702">
            <v>702</v>
          </cell>
          <cell r="D702" t="str">
            <v>Interest on Preferred Stock</v>
          </cell>
          <cell r="H702" t="str">
            <v>[%]</v>
          </cell>
          <cell r="I702" t="str">
            <v>[input]</v>
          </cell>
          <cell r="K702">
            <v>0</v>
          </cell>
          <cell r="L702">
            <v>0</v>
          </cell>
          <cell r="M702">
            <v>0</v>
          </cell>
          <cell r="N702">
            <v>0</v>
          </cell>
          <cell r="O702">
            <v>0</v>
          </cell>
          <cell r="P702">
            <v>0</v>
          </cell>
          <cell r="Q702">
            <v>0</v>
          </cell>
          <cell r="R702">
            <v>0</v>
          </cell>
          <cell r="S702">
            <v>0</v>
          </cell>
          <cell r="T702">
            <v>0</v>
          </cell>
          <cell r="U702">
            <v>0</v>
          </cell>
          <cell r="V702">
            <v>0</v>
          </cell>
          <cell r="W702">
            <v>0</v>
          </cell>
        </row>
        <row r="703">
          <cell r="A703">
            <v>703</v>
          </cell>
        </row>
        <row r="704">
          <cell r="A704">
            <v>704</v>
          </cell>
          <cell r="D704" t="str">
            <v>Capital Lease (princial, interest and depreciation capitalized)</v>
          </cell>
          <cell r="H704" t="str">
            <v>[USD 000s]</v>
          </cell>
          <cell r="I704" t="str">
            <v>[input]</v>
          </cell>
          <cell r="K704">
            <v>0</v>
          </cell>
        </row>
        <row r="705">
          <cell r="A705">
            <v>705</v>
          </cell>
        </row>
        <row r="706">
          <cell r="A706">
            <v>706</v>
          </cell>
          <cell r="D706" t="str">
            <v>Start of Capital Lease</v>
          </cell>
          <cell r="H706" t="str">
            <v>[Year]</v>
          </cell>
          <cell r="I706" t="str">
            <v>[input]</v>
          </cell>
          <cell r="K706">
            <v>0</v>
          </cell>
        </row>
        <row r="707">
          <cell r="A707">
            <v>707</v>
          </cell>
        </row>
        <row r="708">
          <cell r="A708">
            <v>708</v>
          </cell>
          <cell r="D708" t="str">
            <v>Capital Lease Payback Period</v>
          </cell>
          <cell r="H708" t="str">
            <v>[Years]</v>
          </cell>
          <cell r="I708" t="str">
            <v>[input]</v>
          </cell>
          <cell r="K708">
            <v>0</v>
          </cell>
        </row>
        <row r="709">
          <cell r="A709">
            <v>709</v>
          </cell>
        </row>
        <row r="710">
          <cell r="A710">
            <v>710</v>
          </cell>
          <cell r="D710" t="str">
            <v>Shares Outstanding</v>
          </cell>
        </row>
        <row r="711">
          <cell r="A711">
            <v>711</v>
          </cell>
          <cell r="D711" t="str">
            <v>Diluted</v>
          </cell>
          <cell r="H711" t="str">
            <v>[Shares 000s]</v>
          </cell>
          <cell r="I711" t="str">
            <v>[input]</v>
          </cell>
          <cell r="K711">
            <v>246961.33600000001</v>
          </cell>
          <cell r="L711">
            <v>246961.33600000001</v>
          </cell>
          <cell r="M711">
            <v>246961.33600000001</v>
          </cell>
          <cell r="N711">
            <v>246961.33600000001</v>
          </cell>
          <cell r="O711">
            <v>246961.33600000001</v>
          </cell>
          <cell r="P711">
            <v>246961.33600000001</v>
          </cell>
          <cell r="Q711">
            <v>246961.33600000001</v>
          </cell>
          <cell r="R711">
            <v>246961.33600000001</v>
          </cell>
          <cell r="S711">
            <v>246961.33600000001</v>
          </cell>
          <cell r="T711">
            <v>246961.33600000001</v>
          </cell>
          <cell r="U711">
            <v>246961.33600000001</v>
          </cell>
          <cell r="V711">
            <v>246961.33600000001</v>
          </cell>
          <cell r="W711">
            <v>246961.33600000001</v>
          </cell>
        </row>
        <row r="712">
          <cell r="A712">
            <v>712</v>
          </cell>
          <cell r="D712" t="str">
            <v>Basic</v>
          </cell>
          <cell r="H712" t="str">
            <v>[Shares 000s]</v>
          </cell>
          <cell r="I712" t="str">
            <v>[input]</v>
          </cell>
          <cell r="K712">
            <v>247740</v>
          </cell>
          <cell r="L712">
            <v>248340</v>
          </cell>
          <cell r="M712">
            <v>248940</v>
          </cell>
          <cell r="N712">
            <v>249540</v>
          </cell>
          <cell r="O712">
            <v>250140</v>
          </cell>
          <cell r="P712">
            <v>250740</v>
          </cell>
          <cell r="Q712">
            <v>251340</v>
          </cell>
          <cell r="R712">
            <v>251940</v>
          </cell>
          <cell r="S712">
            <v>252540</v>
          </cell>
          <cell r="T712">
            <v>253140</v>
          </cell>
          <cell r="U712">
            <v>253740</v>
          </cell>
          <cell r="V712">
            <v>254340</v>
          </cell>
          <cell r="W712">
            <v>254940</v>
          </cell>
        </row>
        <row r="713">
          <cell r="A713">
            <v>713</v>
          </cell>
          <cell r="C713" t="str">
            <v>OPERATING ASSUMPTIONS</v>
          </cell>
        </row>
        <row r="714">
          <cell r="A714">
            <v>714</v>
          </cell>
        </row>
        <row r="715">
          <cell r="A715">
            <v>715</v>
          </cell>
          <cell r="D715" t="str">
            <v xml:space="preserve">Normal Outage? </v>
          </cell>
          <cell r="G715" t="str">
            <v>x</v>
          </cell>
          <cell r="H715" t="str">
            <v>1-yes, 0=no</v>
          </cell>
          <cell r="I715" t="str">
            <v>[input]</v>
          </cell>
          <cell r="K715">
            <v>0</v>
          </cell>
          <cell r="L715">
            <v>1</v>
          </cell>
          <cell r="M715">
            <v>1</v>
          </cell>
          <cell r="N715">
            <v>0</v>
          </cell>
          <cell r="O715">
            <v>1</v>
          </cell>
          <cell r="P715">
            <v>1</v>
          </cell>
          <cell r="Q715">
            <v>0</v>
          </cell>
          <cell r="R715">
            <v>1</v>
          </cell>
          <cell r="S715">
            <v>1</v>
          </cell>
          <cell r="T715">
            <v>0</v>
          </cell>
          <cell r="U715">
            <v>1</v>
          </cell>
          <cell r="V715">
            <v>1</v>
          </cell>
          <cell r="W715">
            <v>0</v>
          </cell>
        </row>
        <row r="716">
          <cell r="A716">
            <v>716</v>
          </cell>
          <cell r="D716" t="str">
            <v>Outage Duration</v>
          </cell>
          <cell r="G716" t="str">
            <v>x</v>
          </cell>
          <cell r="H716" t="str">
            <v>[days]</v>
          </cell>
          <cell r="I716" t="str">
            <v>[input]</v>
          </cell>
          <cell r="K716">
            <v>0</v>
          </cell>
          <cell r="L716">
            <v>40</v>
          </cell>
          <cell r="M716">
            <v>40</v>
          </cell>
          <cell r="N716">
            <v>36.5</v>
          </cell>
          <cell r="O716">
            <v>36.5</v>
          </cell>
          <cell r="P716">
            <v>36.5</v>
          </cell>
          <cell r="Q716">
            <v>36.5</v>
          </cell>
          <cell r="R716">
            <v>36.5</v>
          </cell>
          <cell r="S716">
            <v>36.5</v>
          </cell>
          <cell r="T716">
            <v>36.5</v>
          </cell>
          <cell r="U716">
            <v>36.5</v>
          </cell>
          <cell r="V716">
            <v>36.5</v>
          </cell>
          <cell r="W716">
            <v>36.5</v>
          </cell>
        </row>
        <row r="717">
          <cell r="A717">
            <v>717</v>
          </cell>
          <cell r="D717" t="str">
            <v>Outage Impact on Capacity Factor</v>
          </cell>
          <cell r="H717" t="str">
            <v>[%]</v>
          </cell>
          <cell r="I717" t="str">
            <v>[calc]</v>
          </cell>
          <cell r="K717">
            <v>0</v>
          </cell>
          <cell r="L717">
            <v>0.10928961748633879</v>
          </cell>
          <cell r="M717">
            <v>0.1095890410958904</v>
          </cell>
          <cell r="N717">
            <v>0.1</v>
          </cell>
          <cell r="O717">
            <v>0.1</v>
          </cell>
          <cell r="P717">
            <v>9.9726775956284153E-2</v>
          </cell>
          <cell r="Q717">
            <v>0.1</v>
          </cell>
          <cell r="R717">
            <v>0.1</v>
          </cell>
          <cell r="S717">
            <v>0.1</v>
          </cell>
          <cell r="T717">
            <v>9.9726775956284153E-2</v>
          </cell>
          <cell r="U717">
            <v>0.1</v>
          </cell>
          <cell r="V717">
            <v>0.1</v>
          </cell>
          <cell r="W717">
            <v>0.1</v>
          </cell>
        </row>
        <row r="718">
          <cell r="A718">
            <v>718</v>
          </cell>
          <cell r="D718" t="str">
            <v>Number of days in year</v>
          </cell>
          <cell r="G718" t="str">
            <v>x</v>
          </cell>
          <cell r="H718" t="str">
            <v>[days]</v>
          </cell>
          <cell r="I718" t="str">
            <v>[input]</v>
          </cell>
          <cell r="K718">
            <v>365</v>
          </cell>
          <cell r="L718">
            <v>366</v>
          </cell>
          <cell r="M718">
            <v>365</v>
          </cell>
          <cell r="N718">
            <v>365</v>
          </cell>
          <cell r="O718">
            <v>365</v>
          </cell>
          <cell r="P718">
            <v>366</v>
          </cell>
          <cell r="Q718">
            <v>365</v>
          </cell>
          <cell r="R718">
            <v>365</v>
          </cell>
          <cell r="S718">
            <v>365</v>
          </cell>
          <cell r="T718">
            <v>366</v>
          </cell>
          <cell r="U718">
            <v>365</v>
          </cell>
          <cell r="V718">
            <v>365</v>
          </cell>
          <cell r="W718">
            <v>365</v>
          </cell>
        </row>
        <row r="719">
          <cell r="A719">
            <v>719</v>
          </cell>
          <cell r="D719" t="str">
            <v>Number of days in year plant can potentially operate</v>
          </cell>
          <cell r="G719" t="str">
            <v>x</v>
          </cell>
          <cell r="H719" t="str">
            <v>[days]</v>
          </cell>
          <cell r="I719" t="str">
            <v>[calc]</v>
          </cell>
          <cell r="K719">
            <v>184</v>
          </cell>
          <cell r="L719">
            <v>366</v>
          </cell>
          <cell r="M719">
            <v>365</v>
          </cell>
          <cell r="N719">
            <v>365</v>
          </cell>
          <cell r="O719">
            <v>365</v>
          </cell>
          <cell r="P719">
            <v>366</v>
          </cell>
          <cell r="Q719">
            <v>365</v>
          </cell>
          <cell r="R719">
            <v>365</v>
          </cell>
          <cell r="S719">
            <v>365</v>
          </cell>
          <cell r="T719">
            <v>366</v>
          </cell>
          <cell r="U719">
            <v>365</v>
          </cell>
          <cell r="V719">
            <v>365</v>
          </cell>
          <cell r="W719">
            <v>90</v>
          </cell>
        </row>
        <row r="720">
          <cell r="A720">
            <v>720</v>
          </cell>
          <cell r="D720" t="str">
            <v>Number of hours in year</v>
          </cell>
          <cell r="H720" t="str">
            <v>[hours]</v>
          </cell>
          <cell r="I720" t="str">
            <v>[calc]</v>
          </cell>
          <cell r="K720">
            <v>4416</v>
          </cell>
          <cell r="L720">
            <v>8784</v>
          </cell>
          <cell r="M720">
            <v>8760</v>
          </cell>
          <cell r="N720">
            <v>8760</v>
          </cell>
          <cell r="O720">
            <v>8760</v>
          </cell>
          <cell r="P720">
            <v>8784</v>
          </cell>
          <cell r="Q720">
            <v>8760</v>
          </cell>
          <cell r="R720">
            <v>8760</v>
          </cell>
          <cell r="S720">
            <v>8760</v>
          </cell>
          <cell r="T720">
            <v>8784</v>
          </cell>
          <cell r="U720">
            <v>8760</v>
          </cell>
          <cell r="V720">
            <v>8760</v>
          </cell>
          <cell r="W720">
            <v>8760</v>
          </cell>
        </row>
        <row r="721">
          <cell r="A721">
            <v>721</v>
          </cell>
          <cell r="D721" t="str">
            <v>Number of hours in year plant can potentially operate</v>
          </cell>
          <cell r="H721" t="str">
            <v>[hours]</v>
          </cell>
          <cell r="I721" t="str">
            <v>[calc]</v>
          </cell>
          <cell r="K721">
            <v>4416</v>
          </cell>
          <cell r="L721">
            <v>8784</v>
          </cell>
          <cell r="M721">
            <v>8760</v>
          </cell>
          <cell r="N721">
            <v>8760</v>
          </cell>
          <cell r="O721">
            <v>8760</v>
          </cell>
          <cell r="P721">
            <v>8784</v>
          </cell>
          <cell r="Q721">
            <v>8760</v>
          </cell>
          <cell r="R721">
            <v>8760</v>
          </cell>
          <cell r="S721">
            <v>8760</v>
          </cell>
          <cell r="T721">
            <v>8784</v>
          </cell>
          <cell r="U721">
            <v>8760</v>
          </cell>
          <cell r="V721">
            <v>8760</v>
          </cell>
          <cell r="W721">
            <v>2160</v>
          </cell>
        </row>
        <row r="722">
          <cell r="A722">
            <v>722</v>
          </cell>
          <cell r="D722" t="str">
            <v>Unplanned Outage Days</v>
          </cell>
          <cell r="G722" t="str">
            <v>x</v>
          </cell>
          <cell r="H722" t="str">
            <v>[days]</v>
          </cell>
          <cell r="I722" t="str">
            <v>[input]</v>
          </cell>
          <cell r="K722">
            <v>0</v>
          </cell>
          <cell r="L722">
            <v>0</v>
          </cell>
          <cell r="M722">
            <v>0</v>
          </cell>
          <cell r="N722">
            <v>0</v>
          </cell>
          <cell r="O722">
            <v>0</v>
          </cell>
          <cell r="P722">
            <v>0</v>
          </cell>
          <cell r="Q722">
            <v>0</v>
          </cell>
          <cell r="R722">
            <v>0</v>
          </cell>
          <cell r="S722">
            <v>0</v>
          </cell>
          <cell r="T722">
            <v>0</v>
          </cell>
          <cell r="U722">
            <v>0</v>
          </cell>
          <cell r="V722">
            <v>0</v>
          </cell>
          <cell r="W722">
            <v>0</v>
          </cell>
        </row>
        <row r="723">
          <cell r="A723">
            <v>723</v>
          </cell>
          <cell r="D723" t="str">
            <v>Unplanned Impact on CF</v>
          </cell>
          <cell r="H723" t="str">
            <v>[%]</v>
          </cell>
          <cell r="I723" t="str">
            <v>[calc]</v>
          </cell>
          <cell r="K723">
            <v>0</v>
          </cell>
          <cell r="L723">
            <v>0</v>
          </cell>
          <cell r="M723">
            <v>0</v>
          </cell>
          <cell r="N723">
            <v>0</v>
          </cell>
          <cell r="O723">
            <v>0</v>
          </cell>
          <cell r="P723">
            <v>0</v>
          </cell>
          <cell r="Q723">
            <v>0</v>
          </cell>
          <cell r="R723">
            <v>0</v>
          </cell>
          <cell r="S723">
            <v>0</v>
          </cell>
          <cell r="T723">
            <v>0</v>
          </cell>
          <cell r="U723">
            <v>0</v>
          </cell>
          <cell r="V723">
            <v>0</v>
          </cell>
          <cell r="W723">
            <v>0</v>
          </cell>
        </row>
        <row r="724">
          <cell r="A724">
            <v>724</v>
          </cell>
          <cell r="D724" t="str">
            <v>Capacity (Net MDC)</v>
          </cell>
          <cell r="G724" t="str">
            <v>x</v>
          </cell>
          <cell r="H724" t="str">
            <v>[MW]</v>
          </cell>
          <cell r="I724" t="str">
            <v>[input]</v>
          </cell>
          <cell r="K724">
            <v>524</v>
          </cell>
          <cell r="L724">
            <v>524</v>
          </cell>
          <cell r="M724">
            <v>524</v>
          </cell>
          <cell r="N724">
            <v>524</v>
          </cell>
          <cell r="O724">
            <v>524</v>
          </cell>
          <cell r="P724">
            <v>524</v>
          </cell>
          <cell r="Q724">
            <v>524</v>
          </cell>
          <cell r="R724">
            <v>524</v>
          </cell>
          <cell r="S724">
            <v>524</v>
          </cell>
          <cell r="T724">
            <v>524</v>
          </cell>
          <cell r="U724">
            <v>524</v>
          </cell>
          <cell r="V724">
            <v>524</v>
          </cell>
          <cell r="W724">
            <v>524</v>
          </cell>
        </row>
        <row r="725">
          <cell r="A725">
            <v>725</v>
          </cell>
          <cell r="D725" t="str">
            <v xml:space="preserve">Total Potential Volume </v>
          </cell>
          <cell r="H725" t="str">
            <v>[MWhrs]</v>
          </cell>
          <cell r="I725" t="str">
            <v>[calc]</v>
          </cell>
          <cell r="K725">
            <v>2313984</v>
          </cell>
          <cell r="L725">
            <v>4602816</v>
          </cell>
          <cell r="M725">
            <v>4590240</v>
          </cell>
          <cell r="N725">
            <v>4590240</v>
          </cell>
          <cell r="O725">
            <v>4590240</v>
          </cell>
          <cell r="P725">
            <v>4602816</v>
          </cell>
          <cell r="Q725">
            <v>4590240</v>
          </cell>
          <cell r="R725">
            <v>4590240</v>
          </cell>
          <cell r="S725">
            <v>4590240</v>
          </cell>
          <cell r="T725">
            <v>4602816</v>
          </cell>
          <cell r="U725">
            <v>4590240</v>
          </cell>
          <cell r="V725">
            <v>4590240</v>
          </cell>
          <cell r="W725">
            <v>1131840</v>
          </cell>
        </row>
        <row r="726">
          <cell r="A726">
            <v>726</v>
          </cell>
          <cell r="D726" t="str">
            <v>Actual Generation</v>
          </cell>
          <cell r="H726" t="str">
            <v>[MWhrs]</v>
          </cell>
          <cell r="I726" t="str">
            <v>[calc]</v>
          </cell>
          <cell r="K726">
            <v>2152005.12</v>
          </cell>
          <cell r="L726">
            <v>3777578.8800000004</v>
          </cell>
          <cell r="M726">
            <v>3765883.2</v>
          </cell>
          <cell r="N726">
            <v>4268923.2</v>
          </cell>
          <cell r="O726">
            <v>3809899.2</v>
          </cell>
          <cell r="P726">
            <v>3821594.8800000004</v>
          </cell>
          <cell r="Q726">
            <v>4268923.2</v>
          </cell>
          <cell r="R726">
            <v>3809899.2</v>
          </cell>
          <cell r="S726">
            <v>3809899.2</v>
          </cell>
          <cell r="T726">
            <v>4280618.8800000008</v>
          </cell>
          <cell r="U726">
            <v>3809899.2</v>
          </cell>
          <cell r="V726">
            <v>3809899.2</v>
          </cell>
          <cell r="W726">
            <v>1052611.2000000002</v>
          </cell>
        </row>
        <row r="727">
          <cell r="A727">
            <v>727</v>
          </cell>
          <cell r="D727" t="str">
            <v xml:space="preserve">Capacity Factor </v>
          </cell>
          <cell r="G727" t="str">
            <v>x</v>
          </cell>
          <cell r="H727" t="str">
            <v>[%]</v>
          </cell>
          <cell r="I727" t="str">
            <v>[calc]</v>
          </cell>
          <cell r="K727">
            <v>0.93</v>
          </cell>
          <cell r="L727">
            <v>0.82071038251366124</v>
          </cell>
          <cell r="M727">
            <v>0.82041095890410964</v>
          </cell>
          <cell r="N727">
            <v>0.93</v>
          </cell>
          <cell r="O727">
            <v>0.83000000000000007</v>
          </cell>
          <cell r="P727">
            <v>0.83027322404371584</v>
          </cell>
          <cell r="Q727">
            <v>0.93</v>
          </cell>
          <cell r="R727">
            <v>0.83000000000000007</v>
          </cell>
          <cell r="S727">
            <v>0.83000000000000007</v>
          </cell>
          <cell r="T727">
            <v>0.93</v>
          </cell>
          <cell r="U727">
            <v>0.83000000000000007</v>
          </cell>
          <cell r="V727">
            <v>0.83000000000000007</v>
          </cell>
          <cell r="W727">
            <v>0.93</v>
          </cell>
        </row>
        <row r="728">
          <cell r="A728">
            <v>728</v>
          </cell>
          <cell r="D728" t="str">
            <v>Capacity Factor - Non-Outage Yrs</v>
          </cell>
          <cell r="H728" t="str">
            <v>[%]</v>
          </cell>
          <cell r="I728" t="str">
            <v>[input]</v>
          </cell>
          <cell r="K728">
            <v>0.93</v>
          </cell>
          <cell r="L728">
            <v>0.93</v>
          </cell>
          <cell r="M728">
            <v>0.93</v>
          </cell>
          <cell r="N728">
            <v>0.93</v>
          </cell>
          <cell r="O728">
            <v>0.93</v>
          </cell>
          <cell r="P728">
            <v>0.93</v>
          </cell>
          <cell r="Q728">
            <v>0.93</v>
          </cell>
          <cell r="R728">
            <v>0.93</v>
          </cell>
          <cell r="S728">
            <v>0.93</v>
          </cell>
          <cell r="T728">
            <v>0.93</v>
          </cell>
          <cell r="U728">
            <v>0.93</v>
          </cell>
          <cell r="V728">
            <v>0.93</v>
          </cell>
          <cell r="W728">
            <v>0.93</v>
          </cell>
        </row>
        <row r="729">
          <cell r="A729">
            <v>729</v>
          </cell>
        </row>
        <row r="730">
          <cell r="A730">
            <v>730</v>
          </cell>
          <cell r="D730" t="str">
            <v>Current Assets</v>
          </cell>
        </row>
        <row r="731">
          <cell r="A731">
            <v>731</v>
          </cell>
          <cell r="E731" t="str">
            <v>Customer (less allowance for doubtful accounts)</v>
          </cell>
          <cell r="H731" t="str">
            <v>[days]</v>
          </cell>
          <cell r="I731" t="str">
            <v>[input]</v>
          </cell>
          <cell r="K731">
            <v>0</v>
          </cell>
          <cell r="L731">
            <v>0</v>
          </cell>
          <cell r="M731">
            <v>0</v>
          </cell>
          <cell r="N731">
            <v>0</v>
          </cell>
          <cell r="O731">
            <v>0</v>
          </cell>
          <cell r="P731">
            <v>0</v>
          </cell>
          <cell r="Q731">
            <v>0</v>
          </cell>
          <cell r="R731">
            <v>0</v>
          </cell>
          <cell r="S731">
            <v>0</v>
          </cell>
          <cell r="T731">
            <v>0</v>
          </cell>
          <cell r="U731">
            <v>0</v>
          </cell>
          <cell r="V731">
            <v>0</v>
          </cell>
          <cell r="W731">
            <v>0</v>
          </cell>
        </row>
        <row r="732">
          <cell r="A732">
            <v>732</v>
          </cell>
          <cell r="E732" t="str">
            <v>Intercompany Creditors</v>
          </cell>
          <cell r="H732" t="str">
            <v>[days]</v>
          </cell>
          <cell r="I732" t="str">
            <v>[input]</v>
          </cell>
          <cell r="K732">
            <v>0</v>
          </cell>
          <cell r="L732">
            <v>0</v>
          </cell>
          <cell r="M732">
            <v>0</v>
          </cell>
          <cell r="N732">
            <v>0</v>
          </cell>
          <cell r="O732">
            <v>0</v>
          </cell>
          <cell r="P732">
            <v>0</v>
          </cell>
          <cell r="Q732">
            <v>0</v>
          </cell>
          <cell r="R732">
            <v>0</v>
          </cell>
          <cell r="S732">
            <v>0</v>
          </cell>
          <cell r="T732">
            <v>0</v>
          </cell>
          <cell r="U732">
            <v>0</v>
          </cell>
          <cell r="V732">
            <v>0</v>
          </cell>
          <cell r="W732">
            <v>0</v>
          </cell>
        </row>
        <row r="733">
          <cell r="A733">
            <v>733</v>
          </cell>
          <cell r="E733" t="str">
            <v>Prepayments and other</v>
          </cell>
          <cell r="H733" t="str">
            <v>[days]</v>
          </cell>
          <cell r="I733" t="str">
            <v>[input]</v>
          </cell>
          <cell r="K733">
            <v>0</v>
          </cell>
          <cell r="L733">
            <v>0</v>
          </cell>
          <cell r="M733">
            <v>0</v>
          </cell>
          <cell r="N733">
            <v>0</v>
          </cell>
          <cell r="O733">
            <v>0</v>
          </cell>
          <cell r="P733">
            <v>0</v>
          </cell>
          <cell r="Q733">
            <v>0</v>
          </cell>
          <cell r="R733">
            <v>0</v>
          </cell>
          <cell r="S733">
            <v>0</v>
          </cell>
          <cell r="T733">
            <v>0</v>
          </cell>
          <cell r="U733">
            <v>0</v>
          </cell>
          <cell r="V733">
            <v>0</v>
          </cell>
          <cell r="W733">
            <v>0</v>
          </cell>
        </row>
        <row r="734">
          <cell r="A734">
            <v>734</v>
          </cell>
        </row>
        <row r="735">
          <cell r="A735">
            <v>735</v>
          </cell>
          <cell r="E735" t="str">
            <v>Inventory Turn</v>
          </cell>
          <cell r="H735" t="str">
            <v>[days]</v>
          </cell>
          <cell r="I735" t="str">
            <v>[input]</v>
          </cell>
          <cell r="K735">
            <v>0</v>
          </cell>
          <cell r="L735">
            <v>0</v>
          </cell>
          <cell r="M735">
            <v>0</v>
          </cell>
          <cell r="N735">
            <v>0</v>
          </cell>
          <cell r="O735">
            <v>0</v>
          </cell>
          <cell r="P735">
            <v>0</v>
          </cell>
          <cell r="Q735">
            <v>0</v>
          </cell>
          <cell r="R735">
            <v>0</v>
          </cell>
          <cell r="S735">
            <v>0</v>
          </cell>
          <cell r="T735">
            <v>0</v>
          </cell>
          <cell r="U735">
            <v>0</v>
          </cell>
          <cell r="V735">
            <v>0</v>
          </cell>
          <cell r="W735">
            <v>0</v>
          </cell>
        </row>
        <row r="736">
          <cell r="A736">
            <v>736</v>
          </cell>
        </row>
        <row r="737">
          <cell r="A737">
            <v>737</v>
          </cell>
          <cell r="D737" t="str">
            <v>Current Liabilities</v>
          </cell>
        </row>
        <row r="738">
          <cell r="A738">
            <v>738</v>
          </cell>
          <cell r="E738" t="str">
            <v>Accounts payable</v>
          </cell>
          <cell r="H738" t="str">
            <v>[days]</v>
          </cell>
          <cell r="I738" t="str">
            <v>[input]</v>
          </cell>
          <cell r="K738">
            <v>0</v>
          </cell>
          <cell r="L738">
            <v>0</v>
          </cell>
          <cell r="M738">
            <v>0</v>
          </cell>
          <cell r="N738">
            <v>0</v>
          </cell>
          <cell r="O738">
            <v>0</v>
          </cell>
          <cell r="P738">
            <v>0</v>
          </cell>
          <cell r="Q738">
            <v>0</v>
          </cell>
          <cell r="R738">
            <v>0</v>
          </cell>
          <cell r="S738">
            <v>0</v>
          </cell>
          <cell r="T738">
            <v>0</v>
          </cell>
          <cell r="U738">
            <v>0</v>
          </cell>
          <cell r="V738">
            <v>0</v>
          </cell>
          <cell r="W738">
            <v>0</v>
          </cell>
        </row>
        <row r="739">
          <cell r="A739">
            <v>739</v>
          </cell>
          <cell r="E739" t="str">
            <v>Intercompany Debtors</v>
          </cell>
          <cell r="H739" t="str">
            <v>[days]</v>
          </cell>
          <cell r="I739" t="str">
            <v>[input]</v>
          </cell>
          <cell r="K739">
            <v>0</v>
          </cell>
          <cell r="L739">
            <v>0</v>
          </cell>
          <cell r="M739">
            <v>0</v>
          </cell>
          <cell r="N739">
            <v>0</v>
          </cell>
          <cell r="O739">
            <v>0</v>
          </cell>
          <cell r="P739">
            <v>0</v>
          </cell>
          <cell r="Q739">
            <v>0</v>
          </cell>
          <cell r="R739">
            <v>0</v>
          </cell>
          <cell r="S739">
            <v>0</v>
          </cell>
          <cell r="T739">
            <v>0</v>
          </cell>
          <cell r="U739">
            <v>0</v>
          </cell>
          <cell r="V739">
            <v>0</v>
          </cell>
          <cell r="W739">
            <v>0</v>
          </cell>
        </row>
        <row r="740">
          <cell r="A740">
            <v>740</v>
          </cell>
          <cell r="E740" t="str">
            <v>Taxes Accrued</v>
          </cell>
          <cell r="H740" t="str">
            <v>[days]</v>
          </cell>
          <cell r="I740" t="str">
            <v>[input]</v>
          </cell>
          <cell r="K740">
            <v>0</v>
          </cell>
          <cell r="L740">
            <v>0</v>
          </cell>
          <cell r="M740">
            <v>0</v>
          </cell>
          <cell r="N740">
            <v>0</v>
          </cell>
          <cell r="O740">
            <v>0</v>
          </cell>
          <cell r="P740">
            <v>0</v>
          </cell>
          <cell r="Q740">
            <v>0</v>
          </cell>
          <cell r="R740">
            <v>0</v>
          </cell>
          <cell r="S740">
            <v>0</v>
          </cell>
          <cell r="T740">
            <v>0</v>
          </cell>
          <cell r="U740">
            <v>0</v>
          </cell>
          <cell r="V740">
            <v>0</v>
          </cell>
          <cell r="W740">
            <v>0</v>
          </cell>
        </row>
        <row r="741">
          <cell r="A741">
            <v>741</v>
          </cell>
        </row>
        <row r="742">
          <cell r="A742">
            <v>742</v>
          </cell>
          <cell r="D742" t="str">
            <v>Taxes other than income taxes as a % of non-fuel O&amp;M</v>
          </cell>
          <cell r="H742" t="str">
            <v>[%]</v>
          </cell>
          <cell r="I742" t="str">
            <v>[input]</v>
          </cell>
          <cell r="K742">
            <v>0</v>
          </cell>
          <cell r="L742">
            <v>0</v>
          </cell>
          <cell r="M742">
            <v>0</v>
          </cell>
          <cell r="N742">
            <v>0</v>
          </cell>
          <cell r="O742">
            <v>0</v>
          </cell>
          <cell r="P742">
            <v>0</v>
          </cell>
          <cell r="Q742">
            <v>0</v>
          </cell>
          <cell r="R742">
            <v>0</v>
          </cell>
          <cell r="S742">
            <v>0</v>
          </cell>
          <cell r="T742">
            <v>0</v>
          </cell>
          <cell r="U742">
            <v>0</v>
          </cell>
          <cell r="V742">
            <v>0</v>
          </cell>
          <cell r="W742">
            <v>0</v>
          </cell>
        </row>
        <row r="743">
          <cell r="A743">
            <v>743</v>
          </cell>
        </row>
        <row r="744">
          <cell r="A744">
            <v>744</v>
          </cell>
          <cell r="D744" t="str">
            <v>Real Capital Expenditures</v>
          </cell>
          <cell r="H744" t="str">
            <v>[USD 000s]</v>
          </cell>
          <cell r="I744" t="str">
            <v>[input]</v>
          </cell>
          <cell r="K744">
            <v>6377.3584905660382</v>
          </cell>
          <cell r="L744">
            <v>8663.5813456746182</v>
          </cell>
          <cell r="M744">
            <v>9633.4665529262438</v>
          </cell>
          <cell r="N744">
            <v>9451.7030330597117</v>
          </cell>
          <cell r="O744">
            <v>8364.215188708411</v>
          </cell>
          <cell r="P744">
            <v>7314.3998286818432</v>
          </cell>
          <cell r="Q744">
            <v>6301.2224939219559</v>
          </cell>
          <cell r="R744">
            <v>5323.6743502107938</v>
          </cell>
          <cell r="S744">
            <v>4380.7715894613475</v>
          </cell>
          <cell r="T744">
            <v>3471.5548444788037</v>
          </cell>
          <cell r="U744">
            <v>2595.0886168970032</v>
          </cell>
          <cell r="V744">
            <v>954.7967552734259</v>
          </cell>
          <cell r="W744">
            <v>936.78172215505947</v>
          </cell>
        </row>
        <row r="745">
          <cell r="A745">
            <v>745</v>
          </cell>
          <cell r="D745" t="str">
            <v>Real Growth Rate</v>
          </cell>
          <cell r="H745" t="str">
            <v>[%]</v>
          </cell>
          <cell r="I745" t="str">
            <v>[Calc]</v>
          </cell>
          <cell r="K745">
            <v>0</v>
          </cell>
          <cell r="L745">
            <v>0</v>
          </cell>
          <cell r="M745">
            <v>0.11194968553459139</v>
          </cell>
          <cell r="N745">
            <v>-1.8867924528301772E-2</v>
          </cell>
          <cell r="O745">
            <v>-0.11505734369219367</v>
          </cell>
          <cell r="P745">
            <v>-0.12551271534044295</v>
          </cell>
          <cell r="Q745">
            <v>-0.13851817763460661</v>
          </cell>
          <cell r="R745">
            <v>-0.15513626834381533</v>
          </cell>
          <cell r="S745">
            <v>-0.17711503347534985</v>
          </cell>
          <cell r="T745">
            <v>-0.20754716981132071</v>
          </cell>
          <cell r="U745">
            <v>-0.25247079964061103</v>
          </cell>
          <cell r="V745">
            <v>-0.63207547169811318</v>
          </cell>
          <cell r="W745">
            <v>-1.8867924528301772E-2</v>
          </cell>
        </row>
        <row r="746">
          <cell r="A746">
            <v>746</v>
          </cell>
          <cell r="D746" t="str">
            <v>Nominal Capital Expenditures</v>
          </cell>
          <cell r="H746" t="str">
            <v>[USD 000s]</v>
          </cell>
          <cell r="I746" t="str">
            <v>[Calc]</v>
          </cell>
          <cell r="K746">
            <v>6500</v>
          </cell>
          <cell r="L746">
            <v>9000</v>
          </cell>
          <cell r="M746">
            <v>10200</v>
          </cell>
          <cell r="N746">
            <v>10200</v>
          </cell>
          <cell r="O746">
            <v>9200</v>
          </cell>
          <cell r="P746">
            <v>8200</v>
          </cell>
          <cell r="Q746">
            <v>7200</v>
          </cell>
          <cell r="R746">
            <v>6200</v>
          </cell>
          <cell r="S746">
            <v>5200</v>
          </cell>
          <cell r="T746">
            <v>4200</v>
          </cell>
          <cell r="U746">
            <v>3200</v>
          </cell>
          <cell r="V746">
            <v>1200</v>
          </cell>
          <cell r="W746">
            <v>1200</v>
          </cell>
        </row>
        <row r="747">
          <cell r="A747">
            <v>747</v>
          </cell>
        </row>
        <row r="748">
          <cell r="A748">
            <v>748</v>
          </cell>
          <cell r="D748" t="str">
            <v>Investments in Utility Plant</v>
          </cell>
          <cell r="K748" t="str">
            <v>Initial</v>
          </cell>
          <cell r="L748" t="str">
            <v>Capex =&gt;</v>
          </cell>
        </row>
        <row r="749">
          <cell r="A749">
            <v>749</v>
          </cell>
          <cell r="E749" t="str">
            <v>Investment A</v>
          </cell>
          <cell r="H749" t="str">
            <v>[USD 000s]</v>
          </cell>
          <cell r="I749" t="str">
            <v>[input]</v>
          </cell>
        </row>
        <row r="750">
          <cell r="A750">
            <v>750</v>
          </cell>
          <cell r="E750" t="str">
            <v>Investment B</v>
          </cell>
          <cell r="H750" t="str">
            <v>[USD 000s]</v>
          </cell>
          <cell r="I750" t="str">
            <v>[input]</v>
          </cell>
        </row>
        <row r="751">
          <cell r="A751">
            <v>751</v>
          </cell>
          <cell r="E751" t="str">
            <v>Investment C</v>
          </cell>
          <cell r="H751" t="str">
            <v>[USD 000s]</v>
          </cell>
          <cell r="I751" t="str">
            <v>[input]</v>
          </cell>
        </row>
        <row r="752">
          <cell r="A752">
            <v>752</v>
          </cell>
          <cell r="E752" t="str">
            <v>Investment D</v>
          </cell>
          <cell r="H752" t="str">
            <v>[USD 000s]</v>
          </cell>
          <cell r="I752" t="str">
            <v>[input]</v>
          </cell>
        </row>
        <row r="753">
          <cell r="A753">
            <v>753</v>
          </cell>
          <cell r="E753" t="str">
            <v>Investment E</v>
          </cell>
          <cell r="H753" t="str">
            <v>[USD 000s]</v>
          </cell>
          <cell r="I753" t="str">
            <v>[input]</v>
          </cell>
          <cell r="K753">
            <v>6500</v>
          </cell>
          <cell r="L753">
            <v>9000</v>
          </cell>
          <cell r="M753">
            <v>10200</v>
          </cell>
          <cell r="N753">
            <v>10200</v>
          </cell>
          <cell r="O753">
            <v>9200</v>
          </cell>
          <cell r="P753">
            <v>8200</v>
          </cell>
          <cell r="Q753">
            <v>7200</v>
          </cell>
          <cell r="R753">
            <v>6200</v>
          </cell>
          <cell r="S753">
            <v>5200</v>
          </cell>
          <cell r="T753">
            <v>4200</v>
          </cell>
          <cell r="U753">
            <v>3200</v>
          </cell>
          <cell r="V753">
            <v>1200</v>
          </cell>
          <cell r="W753">
            <v>1200</v>
          </cell>
        </row>
        <row r="754">
          <cell r="A754">
            <v>754</v>
          </cell>
          <cell r="E754" t="str">
            <v>Investment F</v>
          </cell>
          <cell r="H754" t="str">
            <v>[USD 000s]</v>
          </cell>
          <cell r="I754" t="str">
            <v>[input]</v>
          </cell>
        </row>
        <row r="755">
          <cell r="A755">
            <v>755</v>
          </cell>
        </row>
        <row r="756">
          <cell r="A756">
            <v>756</v>
          </cell>
          <cell r="D756" t="str">
            <v>Maintenance Capex as a % of Utility Plant</v>
          </cell>
          <cell r="H756" t="str">
            <v>[%]</v>
          </cell>
          <cell r="I756" t="str">
            <v>[input]</v>
          </cell>
          <cell r="K756">
            <v>0</v>
          </cell>
          <cell r="L756">
            <v>0</v>
          </cell>
          <cell r="M756">
            <v>0</v>
          </cell>
          <cell r="N756">
            <v>0</v>
          </cell>
          <cell r="O756">
            <v>0</v>
          </cell>
          <cell r="P756">
            <v>0</v>
          </cell>
          <cell r="Q756">
            <v>0</v>
          </cell>
          <cell r="R756">
            <v>0</v>
          </cell>
          <cell r="S756">
            <v>0</v>
          </cell>
          <cell r="T756">
            <v>0</v>
          </cell>
          <cell r="U756">
            <v>0</v>
          </cell>
          <cell r="V756">
            <v>0</v>
          </cell>
          <cell r="W756">
            <v>0</v>
          </cell>
        </row>
        <row r="757">
          <cell r="A757">
            <v>757</v>
          </cell>
        </row>
        <row r="758">
          <cell r="A758">
            <v>758</v>
          </cell>
          <cell r="D758" t="str">
            <v>Date of Financial Closure</v>
          </cell>
          <cell r="G758" t="str">
            <v xml:space="preserve"> </v>
          </cell>
          <cell r="H758" t="str">
            <v>[Date]</v>
          </cell>
          <cell r="I758" t="str">
            <v>[input]</v>
          </cell>
          <cell r="K758">
            <v>36707</v>
          </cell>
        </row>
        <row r="759">
          <cell r="A759">
            <v>759</v>
          </cell>
          <cell r="E759" t="str">
            <v>Year of Financial Closure</v>
          </cell>
          <cell r="H759" t="str">
            <v>[Year]</v>
          </cell>
          <cell r="I759" t="str">
            <v>[Calc]</v>
          </cell>
          <cell r="K759">
            <v>2000</v>
          </cell>
        </row>
        <row r="760">
          <cell r="A760">
            <v>760</v>
          </cell>
        </row>
        <row r="761">
          <cell r="A761">
            <v>761</v>
          </cell>
          <cell r="D761" t="str">
            <v>Date of Liquidation</v>
          </cell>
          <cell r="G761" t="str">
            <v xml:space="preserve"> </v>
          </cell>
          <cell r="H761" t="str">
            <v>[Date]</v>
          </cell>
          <cell r="I761" t="str">
            <v>[input]</v>
          </cell>
          <cell r="K761">
            <v>40989</v>
          </cell>
        </row>
        <row r="762">
          <cell r="A762">
            <v>762</v>
          </cell>
          <cell r="E762" t="str">
            <v>Year of Liquidation</v>
          </cell>
          <cell r="H762" t="str">
            <v>[Year]</v>
          </cell>
          <cell r="I762" t="str">
            <v>[Calc]</v>
          </cell>
          <cell r="K762">
            <v>2012</v>
          </cell>
        </row>
        <row r="763">
          <cell r="A763">
            <v>763</v>
          </cell>
        </row>
        <row r="764">
          <cell r="A764">
            <v>764</v>
          </cell>
          <cell r="C764" t="str">
            <v>DECOMMISSIONING ASSUMPTIONS</v>
          </cell>
        </row>
        <row r="765">
          <cell r="A765">
            <v>765</v>
          </cell>
        </row>
        <row r="766">
          <cell r="A766">
            <v>766</v>
          </cell>
          <cell r="D766" t="str">
            <v>Externally validated decommissioning liability</v>
          </cell>
          <cell r="G766" t="str">
            <v xml:space="preserve"> </v>
          </cell>
          <cell r="H766" t="str">
            <v>[USD 000s]</v>
          </cell>
          <cell r="I766" t="str">
            <v>[input]</v>
          </cell>
          <cell r="K766">
            <v>0</v>
          </cell>
        </row>
        <row r="767">
          <cell r="A767">
            <v>767</v>
          </cell>
        </row>
        <row r="768">
          <cell r="A768">
            <v>768</v>
          </cell>
          <cell r="D768" t="str">
            <v>Year in which liability is to be paid out</v>
          </cell>
          <cell r="G768" t="str">
            <v xml:space="preserve"> </v>
          </cell>
          <cell r="H768" t="str">
            <v>[Year]</v>
          </cell>
          <cell r="I768" t="str">
            <v>[input]</v>
          </cell>
          <cell r="K768">
            <v>0</v>
          </cell>
        </row>
        <row r="769">
          <cell r="A769">
            <v>769</v>
          </cell>
        </row>
        <row r="770">
          <cell r="A770">
            <v>770</v>
          </cell>
          <cell r="D770" t="str">
            <v>Interest assumption on invested fund</v>
          </cell>
          <cell r="G770" t="str">
            <v xml:space="preserve"> </v>
          </cell>
          <cell r="H770" t="str">
            <v>[%]</v>
          </cell>
          <cell r="I770" t="str">
            <v>[input]</v>
          </cell>
          <cell r="K770">
            <v>4.4999999999999998E-2</v>
          </cell>
          <cell r="L770">
            <v>0.06</v>
          </cell>
          <cell r="M770">
            <v>0.06</v>
          </cell>
          <cell r="N770">
            <v>0.06</v>
          </cell>
          <cell r="O770">
            <v>0.06</v>
          </cell>
          <cell r="P770">
            <v>0.06</v>
          </cell>
          <cell r="Q770">
            <v>0.06</v>
          </cell>
          <cell r="R770">
            <v>0.06</v>
          </cell>
          <cell r="S770">
            <v>0.06</v>
          </cell>
          <cell r="T770">
            <v>0.06</v>
          </cell>
          <cell r="U770">
            <v>0.06</v>
          </cell>
          <cell r="V770">
            <v>0.06</v>
          </cell>
          <cell r="W770">
            <v>0.06</v>
          </cell>
        </row>
        <row r="771">
          <cell r="A771">
            <v>771</v>
          </cell>
        </row>
        <row r="772">
          <cell r="A772">
            <v>772</v>
          </cell>
          <cell r="C772" t="str">
            <v>DEPRECIATION SCHEDULE ASSUMPTIONS</v>
          </cell>
        </row>
        <row r="773">
          <cell r="A773">
            <v>773</v>
          </cell>
        </row>
        <row r="774">
          <cell r="A774">
            <v>774</v>
          </cell>
          <cell r="D774" t="str">
            <v>Inputs</v>
          </cell>
        </row>
        <row r="775">
          <cell r="A775">
            <v>775</v>
          </cell>
          <cell r="E775" t="str">
            <v>Date at which depreciation begins</v>
          </cell>
          <cell r="G775" t="str">
            <v xml:space="preserve"> </v>
          </cell>
          <cell r="H775" t="str">
            <v>[Date]</v>
          </cell>
          <cell r="I775" t="str">
            <v>[Input]</v>
          </cell>
          <cell r="K775">
            <v>36708</v>
          </cell>
        </row>
        <row r="776">
          <cell r="A776">
            <v>776</v>
          </cell>
          <cell r="E776" t="str">
            <v>Year in which depreciation begins</v>
          </cell>
          <cell r="H776" t="str">
            <v>[Year]</v>
          </cell>
          <cell r="I776" t="str">
            <v>[Calc]</v>
          </cell>
          <cell r="K776">
            <v>2000</v>
          </cell>
        </row>
        <row r="777">
          <cell r="A777">
            <v>777</v>
          </cell>
          <cell r="E777" t="str">
            <v>Quarter of the year in which depreciation begins</v>
          </cell>
          <cell r="H777" t="str">
            <v>[Quarter]</v>
          </cell>
          <cell r="I777" t="str">
            <v>[Calc]</v>
          </cell>
          <cell r="K777">
            <v>3</v>
          </cell>
        </row>
        <row r="778">
          <cell r="A778">
            <v>778</v>
          </cell>
          <cell r="E778" t="str">
            <v>Month of the year in which depreciation begins</v>
          </cell>
          <cell r="H778" t="str">
            <v>[Month]</v>
          </cell>
          <cell r="I778" t="str">
            <v>[Calc]</v>
          </cell>
          <cell r="K778">
            <v>7</v>
          </cell>
        </row>
        <row r="779">
          <cell r="A779">
            <v>779</v>
          </cell>
        </row>
        <row r="780">
          <cell r="A780">
            <v>780</v>
          </cell>
          <cell r="E780" t="str">
            <v>Composite Marginal Tax Rate</v>
          </cell>
          <cell r="H780" t="str">
            <v>[%]</v>
          </cell>
          <cell r="I780" t="str">
            <v>[Input]</v>
          </cell>
          <cell r="K780">
            <v>0.41339999999999999</v>
          </cell>
        </row>
        <row r="781">
          <cell r="A781">
            <v>781</v>
          </cell>
        </row>
        <row r="782">
          <cell r="A782">
            <v>782</v>
          </cell>
          <cell r="D782" t="str">
            <v>Book Depreciation Length of Assets</v>
          </cell>
        </row>
        <row r="783">
          <cell r="A783">
            <v>783</v>
          </cell>
        </row>
        <row r="784">
          <cell r="A784">
            <v>784</v>
          </cell>
          <cell r="E784" t="str">
            <v>Investment A</v>
          </cell>
          <cell r="H784" t="str">
            <v>[Year]</v>
          </cell>
          <cell r="I784" t="str">
            <v>[Input]</v>
          </cell>
          <cell r="K784">
            <v>5</v>
          </cell>
        </row>
        <row r="785">
          <cell r="A785">
            <v>785</v>
          </cell>
          <cell r="E785" t="str">
            <v>Investment B</v>
          </cell>
          <cell r="H785" t="str">
            <v>[Year]</v>
          </cell>
          <cell r="I785" t="str">
            <v>[Input]</v>
          </cell>
          <cell r="K785">
            <v>7</v>
          </cell>
        </row>
        <row r="786">
          <cell r="A786">
            <v>786</v>
          </cell>
          <cell r="E786" t="str">
            <v>Investment C</v>
          </cell>
          <cell r="H786" t="str">
            <v>[Year]</v>
          </cell>
          <cell r="I786" t="str">
            <v>[Input]</v>
          </cell>
          <cell r="K786">
            <v>10</v>
          </cell>
        </row>
        <row r="787">
          <cell r="A787">
            <v>787</v>
          </cell>
          <cell r="E787" t="str">
            <v>Investment D</v>
          </cell>
          <cell r="H787" t="str">
            <v>[Year]</v>
          </cell>
          <cell r="I787" t="str">
            <v>[Input]</v>
          </cell>
          <cell r="K787">
            <v>15</v>
          </cell>
        </row>
        <row r="788">
          <cell r="A788">
            <v>788</v>
          </cell>
          <cell r="E788" t="str">
            <v>Investment E</v>
          </cell>
          <cell r="H788" t="str">
            <v>[Year]</v>
          </cell>
          <cell r="I788" t="str">
            <v>[Input]</v>
          </cell>
          <cell r="K788">
            <v>15</v>
          </cell>
        </row>
        <row r="789">
          <cell r="A789">
            <v>789</v>
          </cell>
          <cell r="E789" t="str">
            <v>Investment F</v>
          </cell>
          <cell r="H789" t="str">
            <v>[Year]</v>
          </cell>
          <cell r="I789" t="str">
            <v>[Input]</v>
          </cell>
          <cell r="K789">
            <v>30</v>
          </cell>
        </row>
        <row r="790">
          <cell r="A790">
            <v>790</v>
          </cell>
          <cell r="E790" t="str">
            <v>Capex</v>
          </cell>
          <cell r="H790" t="str">
            <v>[Year]</v>
          </cell>
          <cell r="I790" t="str">
            <v>[Input]</v>
          </cell>
          <cell r="K790">
            <v>15</v>
          </cell>
        </row>
        <row r="791">
          <cell r="A791">
            <v>791</v>
          </cell>
        </row>
        <row r="792">
          <cell r="A792">
            <v>792</v>
          </cell>
          <cell r="E792" t="str">
            <v>US Tax Investment Asset Class</v>
          </cell>
        </row>
        <row r="793">
          <cell r="A793">
            <v>793</v>
          </cell>
          <cell r="F793" t="str">
            <v>3 Year</v>
          </cell>
          <cell r="H793" t="str">
            <v>[USD 000s]</v>
          </cell>
          <cell r="I793" t="str">
            <v>[Input]</v>
          </cell>
          <cell r="K793">
            <v>0</v>
          </cell>
          <cell r="M793" t="str">
            <v>Assumed equal to Investments in Utility Plant, above</v>
          </cell>
        </row>
        <row r="794">
          <cell r="A794">
            <v>794</v>
          </cell>
          <cell r="F794" t="str">
            <v>5 Year</v>
          </cell>
          <cell r="H794" t="str">
            <v>[USD 000s]</v>
          </cell>
          <cell r="I794" t="str">
            <v>[Input]</v>
          </cell>
          <cell r="K794">
            <v>0</v>
          </cell>
        </row>
        <row r="795">
          <cell r="A795">
            <v>795</v>
          </cell>
          <cell r="F795" t="str">
            <v>7 Year</v>
          </cell>
          <cell r="H795" t="str">
            <v>[USD 000s]</v>
          </cell>
          <cell r="I795" t="str">
            <v>[Input]</v>
          </cell>
          <cell r="K795">
            <v>0</v>
          </cell>
        </row>
        <row r="796">
          <cell r="A796">
            <v>796</v>
          </cell>
          <cell r="F796" t="str">
            <v>10 Year</v>
          </cell>
          <cell r="H796" t="str">
            <v>[USD 000s]</v>
          </cell>
          <cell r="I796" t="str">
            <v>[Input]</v>
          </cell>
          <cell r="K796">
            <v>0</v>
          </cell>
        </row>
        <row r="797">
          <cell r="A797">
            <v>797</v>
          </cell>
          <cell r="F797" t="str">
            <v>15 Year</v>
          </cell>
          <cell r="H797" t="str">
            <v>[USD 000s]</v>
          </cell>
          <cell r="I797" t="str">
            <v>[Input]</v>
          </cell>
          <cell r="K797">
            <v>6500</v>
          </cell>
        </row>
        <row r="798">
          <cell r="A798">
            <v>798</v>
          </cell>
          <cell r="F798" t="str">
            <v>20 Year</v>
          </cell>
          <cell r="H798" t="str">
            <v>[USD 000s]</v>
          </cell>
          <cell r="I798" t="str">
            <v>[Input]</v>
          </cell>
          <cell r="K798">
            <v>0</v>
          </cell>
        </row>
        <row r="799">
          <cell r="A799">
            <v>799</v>
          </cell>
          <cell r="E799" t="str">
            <v>Total</v>
          </cell>
          <cell r="H799" t="str">
            <v>[USD 000s]</v>
          </cell>
          <cell r="I799" t="str">
            <v>[Calc]</v>
          </cell>
          <cell r="K799">
            <v>6500</v>
          </cell>
        </row>
        <row r="800">
          <cell r="A800">
            <v>800</v>
          </cell>
        </row>
        <row r="801">
          <cell r="A801">
            <v>801</v>
          </cell>
          <cell r="B801" t="str">
            <v>5. DETAILED WORKING SECTION</v>
          </cell>
        </row>
        <row r="802">
          <cell r="A802">
            <v>802</v>
          </cell>
        </row>
        <row r="803">
          <cell r="A803">
            <v>803</v>
          </cell>
          <cell r="C803" t="str">
            <v>INCOME STATEMENT - OPERATING REVENUES</v>
          </cell>
        </row>
        <row r="804">
          <cell r="A804">
            <v>804</v>
          </cell>
        </row>
        <row r="805">
          <cell r="A805">
            <v>805</v>
          </cell>
          <cell r="D805" t="str">
            <v>Capacity Revenue</v>
          </cell>
        </row>
        <row r="806">
          <cell r="A806">
            <v>806</v>
          </cell>
        </row>
        <row r="807">
          <cell r="A807">
            <v>807</v>
          </cell>
          <cell r="E807" t="str">
            <v>Capacity TWA Price</v>
          </cell>
          <cell r="H807" t="str">
            <v>[USD 000s / GWh]</v>
          </cell>
          <cell r="I807" t="str">
            <v>[Input]</v>
          </cell>
        </row>
        <row r="808">
          <cell r="A808">
            <v>808</v>
          </cell>
        </row>
        <row r="809">
          <cell r="A809">
            <v>809</v>
          </cell>
          <cell r="E809" t="str">
            <v>Capacity Volume</v>
          </cell>
          <cell r="H809" t="str">
            <v>[GWh]</v>
          </cell>
          <cell r="I809" t="str">
            <v>[feed]</v>
          </cell>
          <cell r="K809">
            <v>2313.9839999999999</v>
          </cell>
          <cell r="L809">
            <v>4602.8159999999998</v>
          </cell>
          <cell r="M809">
            <v>4590.24</v>
          </cell>
          <cell r="N809">
            <v>4590.24</v>
          </cell>
          <cell r="O809">
            <v>4590.24</v>
          </cell>
          <cell r="P809">
            <v>4602.8159999999998</v>
          </cell>
          <cell r="Q809">
            <v>4590.24</v>
          </cell>
          <cell r="R809">
            <v>4590.24</v>
          </cell>
          <cell r="S809">
            <v>4590.24</v>
          </cell>
          <cell r="T809">
            <v>4602.8159999999998</v>
          </cell>
          <cell r="U809">
            <v>4590.24</v>
          </cell>
          <cell r="V809">
            <v>4590.24</v>
          </cell>
          <cell r="W809">
            <v>1131.8399999999999</v>
          </cell>
        </row>
        <row r="810">
          <cell r="A810">
            <v>810</v>
          </cell>
        </row>
        <row r="811">
          <cell r="A811">
            <v>811</v>
          </cell>
          <cell r="B811">
            <v>1</v>
          </cell>
          <cell r="C811" t="str">
            <v>Active</v>
          </cell>
          <cell r="E811" t="str">
            <v>Capacity GWA Price</v>
          </cell>
          <cell r="H811" t="str">
            <v>[USD 000s / GWh]</v>
          </cell>
          <cell r="I811" t="str">
            <v>[feed]</v>
          </cell>
          <cell r="K811">
            <v>0</v>
          </cell>
          <cell r="L811">
            <v>0</v>
          </cell>
          <cell r="M811">
            <v>0</v>
          </cell>
          <cell r="N811">
            <v>0</v>
          </cell>
          <cell r="O811">
            <v>0</v>
          </cell>
          <cell r="P811">
            <v>0</v>
          </cell>
          <cell r="Q811">
            <v>0</v>
          </cell>
          <cell r="R811">
            <v>0</v>
          </cell>
          <cell r="S811">
            <v>0</v>
          </cell>
          <cell r="T811">
            <v>0</v>
          </cell>
          <cell r="U811">
            <v>0</v>
          </cell>
          <cell r="V811">
            <v>0</v>
          </cell>
          <cell r="W811">
            <v>0</v>
          </cell>
        </row>
        <row r="812">
          <cell r="A812">
            <v>812</v>
          </cell>
          <cell r="E812">
            <v>1</v>
          </cell>
          <cell r="F812" t="str">
            <v>Scenario</v>
          </cell>
          <cell r="H812" t="str">
            <v>[USD 000s / GWh]</v>
          </cell>
          <cell r="I812" t="str">
            <v>[input]</v>
          </cell>
          <cell r="K812">
            <v>0</v>
          </cell>
          <cell r="L812">
            <v>0</v>
          </cell>
          <cell r="M812">
            <v>0</v>
          </cell>
          <cell r="N812">
            <v>0</v>
          </cell>
          <cell r="O812">
            <v>0</v>
          </cell>
          <cell r="P812">
            <v>0</v>
          </cell>
          <cell r="Q812">
            <v>0</v>
          </cell>
          <cell r="R812">
            <v>0</v>
          </cell>
          <cell r="S812">
            <v>0</v>
          </cell>
          <cell r="T812">
            <v>0</v>
          </cell>
          <cell r="U812">
            <v>0</v>
          </cell>
          <cell r="V812">
            <v>0</v>
          </cell>
          <cell r="W812">
            <v>0</v>
          </cell>
        </row>
        <row r="813">
          <cell r="A813">
            <v>813</v>
          </cell>
          <cell r="E813">
            <v>2</v>
          </cell>
          <cell r="F813" t="str">
            <v>Scenario</v>
          </cell>
          <cell r="H813" t="str">
            <v>[USD 000s / GWh]</v>
          </cell>
          <cell r="I813" t="str">
            <v>[input]</v>
          </cell>
          <cell r="K813">
            <v>0</v>
          </cell>
          <cell r="L813">
            <v>0</v>
          </cell>
          <cell r="M813">
            <v>0</v>
          </cell>
          <cell r="N813">
            <v>0</v>
          </cell>
          <cell r="O813">
            <v>0</v>
          </cell>
          <cell r="P813">
            <v>0</v>
          </cell>
          <cell r="Q813">
            <v>0</v>
          </cell>
          <cell r="R813">
            <v>0</v>
          </cell>
          <cell r="S813">
            <v>0</v>
          </cell>
          <cell r="T813">
            <v>0</v>
          </cell>
          <cell r="U813">
            <v>0</v>
          </cell>
          <cell r="V813">
            <v>0</v>
          </cell>
          <cell r="W813">
            <v>0</v>
          </cell>
        </row>
        <row r="814">
          <cell r="A814">
            <v>814</v>
          </cell>
          <cell r="E814">
            <v>3</v>
          </cell>
          <cell r="F814" t="str">
            <v>Scenario</v>
          </cell>
          <cell r="H814" t="str">
            <v>[USD 000s / GWh]</v>
          </cell>
          <cell r="I814" t="str">
            <v>[input]</v>
          </cell>
          <cell r="K814">
            <v>0</v>
          </cell>
          <cell r="L814">
            <v>0</v>
          </cell>
          <cell r="M814">
            <v>0</v>
          </cell>
          <cell r="N814">
            <v>0</v>
          </cell>
          <cell r="O814">
            <v>0</v>
          </cell>
          <cell r="P814">
            <v>0</v>
          </cell>
          <cell r="Q814">
            <v>0</v>
          </cell>
          <cell r="R814">
            <v>0</v>
          </cell>
          <cell r="S814">
            <v>0</v>
          </cell>
          <cell r="T814">
            <v>0</v>
          </cell>
          <cell r="U814">
            <v>0</v>
          </cell>
          <cell r="V814">
            <v>0</v>
          </cell>
          <cell r="W814">
            <v>0</v>
          </cell>
        </row>
        <row r="815">
          <cell r="A815">
            <v>815</v>
          </cell>
        </row>
        <row r="816">
          <cell r="A816">
            <v>816</v>
          </cell>
          <cell r="B816">
            <v>1</v>
          </cell>
          <cell r="C816" t="str">
            <v>Active</v>
          </cell>
          <cell r="E816" t="str">
            <v xml:space="preserve"> Percent of PPA Capacity</v>
          </cell>
          <cell r="H816" t="str">
            <v>[%]</v>
          </cell>
          <cell r="I816" t="str">
            <v>[feed]</v>
          </cell>
          <cell r="K816">
            <v>1</v>
          </cell>
          <cell r="L816">
            <v>1</v>
          </cell>
          <cell r="M816">
            <v>1</v>
          </cell>
          <cell r="N816">
            <v>1</v>
          </cell>
          <cell r="O816">
            <v>1</v>
          </cell>
          <cell r="P816">
            <v>1</v>
          </cell>
          <cell r="Q816">
            <v>1</v>
          </cell>
          <cell r="R816">
            <v>1</v>
          </cell>
          <cell r="S816">
            <v>1</v>
          </cell>
          <cell r="T816">
            <v>0</v>
          </cell>
          <cell r="U816">
            <v>0</v>
          </cell>
          <cell r="V816">
            <v>0</v>
          </cell>
          <cell r="W816">
            <v>0</v>
          </cell>
        </row>
        <row r="817">
          <cell r="A817">
            <v>817</v>
          </cell>
          <cell r="E817">
            <v>1</v>
          </cell>
          <cell r="F817" t="str">
            <v>Scenario</v>
          </cell>
          <cell r="H817" t="str">
            <v>[%]</v>
          </cell>
          <cell r="I817" t="str">
            <v>[input]</v>
          </cell>
          <cell r="K817">
            <v>1</v>
          </cell>
          <cell r="L817">
            <v>1</v>
          </cell>
          <cell r="M817">
            <v>1</v>
          </cell>
          <cell r="N817">
            <v>1</v>
          </cell>
          <cell r="O817">
            <v>1</v>
          </cell>
          <cell r="P817">
            <v>1</v>
          </cell>
          <cell r="Q817">
            <v>1</v>
          </cell>
          <cell r="R817">
            <v>1</v>
          </cell>
          <cell r="S817">
            <v>1</v>
          </cell>
          <cell r="T817">
            <v>0</v>
          </cell>
          <cell r="U817">
            <v>0</v>
          </cell>
          <cell r="V817">
            <v>0</v>
          </cell>
          <cell r="W817">
            <v>0</v>
          </cell>
        </row>
        <row r="818">
          <cell r="A818">
            <v>818</v>
          </cell>
          <cell r="E818">
            <v>2</v>
          </cell>
          <cell r="F818" t="str">
            <v>Scenario</v>
          </cell>
          <cell r="H818" t="str">
            <v>[%]</v>
          </cell>
          <cell r="I818" t="str">
            <v>[input]</v>
          </cell>
          <cell r="K818">
            <v>1</v>
          </cell>
          <cell r="L818">
            <v>1</v>
          </cell>
          <cell r="M818">
            <v>1</v>
          </cell>
          <cell r="N818">
            <v>0</v>
          </cell>
          <cell r="O818">
            <v>0</v>
          </cell>
          <cell r="P818">
            <v>0</v>
          </cell>
          <cell r="Q818">
            <v>0</v>
          </cell>
          <cell r="R818">
            <v>0</v>
          </cell>
          <cell r="S818">
            <v>0</v>
          </cell>
          <cell r="T818">
            <v>0</v>
          </cell>
          <cell r="U818">
            <v>0</v>
          </cell>
          <cell r="V818">
            <v>0</v>
          </cell>
          <cell r="W818">
            <v>0</v>
          </cell>
        </row>
        <row r="819">
          <cell r="A819">
            <v>819</v>
          </cell>
          <cell r="E819">
            <v>3</v>
          </cell>
          <cell r="F819" t="str">
            <v>Scenario</v>
          </cell>
          <cell r="H819" t="str">
            <v>[%]</v>
          </cell>
          <cell r="I819" t="str">
            <v>[input]</v>
          </cell>
          <cell r="K819">
            <v>1</v>
          </cell>
          <cell r="L819">
            <v>1</v>
          </cell>
          <cell r="M819">
            <v>1</v>
          </cell>
          <cell r="N819">
            <v>0</v>
          </cell>
          <cell r="O819">
            <v>0</v>
          </cell>
          <cell r="P819">
            <v>0</v>
          </cell>
          <cell r="Q819">
            <v>0</v>
          </cell>
          <cell r="R819">
            <v>0</v>
          </cell>
          <cell r="S819">
            <v>0</v>
          </cell>
          <cell r="T819">
            <v>0</v>
          </cell>
          <cell r="U819">
            <v>0</v>
          </cell>
          <cell r="V819">
            <v>0</v>
          </cell>
          <cell r="W819">
            <v>0</v>
          </cell>
        </row>
        <row r="820">
          <cell r="A820">
            <v>820</v>
          </cell>
        </row>
        <row r="821">
          <cell r="A821">
            <v>821</v>
          </cell>
          <cell r="E821" t="str">
            <v>Real GWA Price</v>
          </cell>
          <cell r="H821" t="str">
            <v>[USD 000s / GWh]</v>
          </cell>
          <cell r="I821" t="str">
            <v>[feed]</v>
          </cell>
          <cell r="K821">
            <v>0</v>
          </cell>
          <cell r="L821">
            <v>0</v>
          </cell>
          <cell r="M821">
            <v>0</v>
          </cell>
          <cell r="N821">
            <v>0</v>
          </cell>
          <cell r="O821">
            <v>0</v>
          </cell>
          <cell r="P821">
            <v>0</v>
          </cell>
          <cell r="Q821">
            <v>0</v>
          </cell>
          <cell r="R821">
            <v>0</v>
          </cell>
          <cell r="S821">
            <v>0</v>
          </cell>
          <cell r="T821">
            <v>0</v>
          </cell>
          <cell r="U821">
            <v>0</v>
          </cell>
          <cell r="V821">
            <v>0</v>
          </cell>
          <cell r="W821">
            <v>0</v>
          </cell>
        </row>
        <row r="822">
          <cell r="A822">
            <v>822</v>
          </cell>
          <cell r="E822" t="str">
            <v>Real Growth Rate</v>
          </cell>
          <cell r="H822" t="str">
            <v>[%]</v>
          </cell>
          <cell r="I822" t="str">
            <v>[Calc]</v>
          </cell>
          <cell r="K822">
            <v>0</v>
          </cell>
          <cell r="L822">
            <v>0</v>
          </cell>
          <cell r="M822" t="e">
            <v>#DIV/0!</v>
          </cell>
          <cell r="N822" t="e">
            <v>#DIV/0!</v>
          </cell>
          <cell r="O822" t="e">
            <v>#DIV/0!</v>
          </cell>
          <cell r="P822" t="e">
            <v>#DIV/0!</v>
          </cell>
          <cell r="Q822" t="e">
            <v>#DIV/0!</v>
          </cell>
          <cell r="R822" t="e">
            <v>#DIV/0!</v>
          </cell>
          <cell r="S822" t="e">
            <v>#DIV/0!</v>
          </cell>
          <cell r="T822" t="e">
            <v>#DIV/0!</v>
          </cell>
          <cell r="U822" t="e">
            <v>#DIV/0!</v>
          </cell>
          <cell r="V822" t="e">
            <v>#DIV/0!</v>
          </cell>
          <cell r="W822" t="e">
            <v>#DIV/0!</v>
          </cell>
        </row>
        <row r="823">
          <cell r="A823">
            <v>823</v>
          </cell>
          <cell r="E823" t="str">
            <v>Nominal Capacity GWA Price</v>
          </cell>
          <cell r="H823" t="str">
            <v>[USD 000s / GWh]</v>
          </cell>
          <cell r="I823" t="str">
            <v>[Calc]</v>
          </cell>
          <cell r="K823">
            <v>0</v>
          </cell>
          <cell r="L823">
            <v>0</v>
          </cell>
          <cell r="M823" t="e">
            <v>#DIV/0!</v>
          </cell>
          <cell r="N823" t="e">
            <v>#DIV/0!</v>
          </cell>
          <cell r="O823" t="e">
            <v>#DIV/0!</v>
          </cell>
          <cell r="P823" t="e">
            <v>#DIV/0!</v>
          </cell>
          <cell r="Q823" t="e">
            <v>#DIV/0!</v>
          </cell>
          <cell r="R823" t="e">
            <v>#DIV/0!</v>
          </cell>
          <cell r="S823" t="e">
            <v>#DIV/0!</v>
          </cell>
          <cell r="T823" t="e">
            <v>#DIV/0!</v>
          </cell>
          <cell r="U823" t="e">
            <v>#DIV/0!</v>
          </cell>
          <cell r="V823" t="e">
            <v>#DIV/0!</v>
          </cell>
          <cell r="W823" t="e">
            <v>#DIV/0!</v>
          </cell>
        </row>
        <row r="824">
          <cell r="A824">
            <v>824</v>
          </cell>
          <cell r="E824" t="str">
            <v>Check</v>
          </cell>
          <cell r="K824">
            <v>0</v>
          </cell>
          <cell r="L824">
            <v>0</v>
          </cell>
          <cell r="M824" t="e">
            <v>#DIV/0!</v>
          </cell>
          <cell r="N824" t="e">
            <v>#DIV/0!</v>
          </cell>
          <cell r="O824" t="e">
            <v>#DIV/0!</v>
          </cell>
          <cell r="P824" t="e">
            <v>#DIV/0!</v>
          </cell>
          <cell r="Q824" t="e">
            <v>#DIV/0!</v>
          </cell>
          <cell r="R824" t="e">
            <v>#DIV/0!</v>
          </cell>
          <cell r="S824" t="e">
            <v>#DIV/0!</v>
          </cell>
          <cell r="T824" t="e">
            <v>#DIV/0!</v>
          </cell>
          <cell r="U824" t="e">
            <v>#DIV/0!</v>
          </cell>
          <cell r="V824" t="e">
            <v>#DIV/0!</v>
          </cell>
          <cell r="W824" t="e">
            <v>#DIV/0!</v>
          </cell>
        </row>
        <row r="825">
          <cell r="A825">
            <v>825</v>
          </cell>
        </row>
        <row r="826">
          <cell r="A826">
            <v>826</v>
          </cell>
          <cell r="E826" t="str">
            <v>Capacity Revenue</v>
          </cell>
          <cell r="H826" t="str">
            <v>[USD 000s]</v>
          </cell>
          <cell r="I826" t="str">
            <v>[Calc]</v>
          </cell>
          <cell r="K826">
            <v>0</v>
          </cell>
          <cell r="L826">
            <v>0</v>
          </cell>
          <cell r="M826">
            <v>0</v>
          </cell>
          <cell r="N826">
            <v>0</v>
          </cell>
          <cell r="O826">
            <v>0</v>
          </cell>
          <cell r="P826">
            <v>0</v>
          </cell>
          <cell r="Q826">
            <v>0</v>
          </cell>
          <cell r="R826">
            <v>0</v>
          </cell>
          <cell r="S826">
            <v>0</v>
          </cell>
          <cell r="T826">
            <v>0</v>
          </cell>
          <cell r="U826">
            <v>0</v>
          </cell>
          <cell r="V826">
            <v>0</v>
          </cell>
          <cell r="W826">
            <v>0</v>
          </cell>
        </row>
        <row r="827">
          <cell r="A827">
            <v>827</v>
          </cell>
        </row>
        <row r="828">
          <cell r="A828">
            <v>828</v>
          </cell>
          <cell r="E828" t="str">
            <v>Capacity Revenue [feeds to Financial Statements]</v>
          </cell>
          <cell r="H828" t="str">
            <v>[USD 000s]</v>
          </cell>
          <cell r="I828" t="str">
            <v>[Feed]</v>
          </cell>
          <cell r="K828">
            <v>0</v>
          </cell>
          <cell r="L828">
            <v>0</v>
          </cell>
          <cell r="M828">
            <v>0</v>
          </cell>
          <cell r="N828">
            <v>0</v>
          </cell>
          <cell r="O828">
            <v>0</v>
          </cell>
          <cell r="P828">
            <v>0</v>
          </cell>
          <cell r="Q828">
            <v>0</v>
          </cell>
          <cell r="R828">
            <v>0</v>
          </cell>
          <cell r="S828">
            <v>0</v>
          </cell>
          <cell r="T828">
            <v>0</v>
          </cell>
          <cell r="U828">
            <v>0</v>
          </cell>
          <cell r="V828">
            <v>0</v>
          </cell>
          <cell r="W828">
            <v>0</v>
          </cell>
        </row>
        <row r="829">
          <cell r="A829">
            <v>829</v>
          </cell>
        </row>
        <row r="830">
          <cell r="A830">
            <v>830</v>
          </cell>
          <cell r="D830" t="str">
            <v>Energy Revenue</v>
          </cell>
        </row>
        <row r="831">
          <cell r="A831">
            <v>831</v>
          </cell>
        </row>
        <row r="832">
          <cell r="A832">
            <v>832</v>
          </cell>
          <cell r="E832" t="str">
            <v>Energy TWA Price</v>
          </cell>
          <cell r="H832" t="str">
            <v>[USD 000s / GWh]</v>
          </cell>
          <cell r="I832" t="str">
            <v>[Input]</v>
          </cell>
        </row>
        <row r="833">
          <cell r="A833">
            <v>833</v>
          </cell>
        </row>
        <row r="834">
          <cell r="A834">
            <v>834</v>
          </cell>
          <cell r="E834" t="str">
            <v>Energy Volume</v>
          </cell>
          <cell r="H834" t="str">
            <v>[GWh]</v>
          </cell>
          <cell r="I834" t="str">
            <v>[feed]</v>
          </cell>
          <cell r="K834">
            <v>2152.0051200000003</v>
          </cell>
          <cell r="L834">
            <v>3777.5788800000005</v>
          </cell>
          <cell r="M834">
            <v>3765.8832000000002</v>
          </cell>
          <cell r="N834">
            <v>4268.9232000000002</v>
          </cell>
          <cell r="O834">
            <v>3809.8992000000003</v>
          </cell>
          <cell r="P834">
            <v>3821.5948800000006</v>
          </cell>
          <cell r="Q834">
            <v>4268.9232000000002</v>
          </cell>
          <cell r="R834">
            <v>3809.8992000000003</v>
          </cell>
          <cell r="S834">
            <v>3809.8992000000003</v>
          </cell>
          <cell r="T834">
            <v>4280.6188800000009</v>
          </cell>
          <cell r="U834">
            <v>3809.8992000000003</v>
          </cell>
          <cell r="V834">
            <v>3809.8992000000003</v>
          </cell>
          <cell r="W834">
            <v>1052.6112000000003</v>
          </cell>
        </row>
        <row r="835">
          <cell r="A835">
            <v>835</v>
          </cell>
        </row>
        <row r="836">
          <cell r="A836">
            <v>836</v>
          </cell>
          <cell r="B836">
            <v>1</v>
          </cell>
          <cell r="C836" t="str">
            <v>Active</v>
          </cell>
          <cell r="E836" t="str">
            <v>Energy GWA Price</v>
          </cell>
          <cell r="H836" t="str">
            <v>[USD 000s / GWh]</v>
          </cell>
          <cell r="I836" t="str">
            <v>[feed]</v>
          </cell>
          <cell r="K836">
            <v>41</v>
          </cell>
          <cell r="L836">
            <v>43</v>
          </cell>
          <cell r="M836">
            <v>43</v>
          </cell>
          <cell r="N836">
            <v>41</v>
          </cell>
          <cell r="O836">
            <v>41</v>
          </cell>
          <cell r="P836">
            <v>42</v>
          </cell>
          <cell r="Q836">
            <v>40</v>
          </cell>
          <cell r="R836">
            <v>40</v>
          </cell>
          <cell r="S836">
            <v>40</v>
          </cell>
          <cell r="T836">
            <v>40</v>
          </cell>
          <cell r="U836">
            <v>42</v>
          </cell>
          <cell r="V836">
            <v>42</v>
          </cell>
          <cell r="W836">
            <v>40</v>
          </cell>
        </row>
        <row r="837">
          <cell r="A837">
            <v>837</v>
          </cell>
          <cell r="E837">
            <v>1</v>
          </cell>
          <cell r="F837" t="str">
            <v>Scenario</v>
          </cell>
          <cell r="H837" t="str">
            <v>[USD 000s / GWh]</v>
          </cell>
          <cell r="I837" t="str">
            <v>[input]</v>
          </cell>
          <cell r="J837">
            <v>41.153846153846153</v>
          </cell>
          <cell r="K837">
            <v>41</v>
          </cell>
          <cell r="L837">
            <v>43</v>
          </cell>
          <cell r="M837">
            <v>43</v>
          </cell>
          <cell r="N837">
            <v>41</v>
          </cell>
          <cell r="O837">
            <v>41</v>
          </cell>
          <cell r="P837">
            <v>42</v>
          </cell>
          <cell r="Q837">
            <v>40</v>
          </cell>
          <cell r="R837">
            <v>40</v>
          </cell>
          <cell r="S837">
            <v>40</v>
          </cell>
          <cell r="T837">
            <v>40</v>
          </cell>
          <cell r="U837">
            <v>42</v>
          </cell>
          <cell r="V837">
            <v>42</v>
          </cell>
          <cell r="W837">
            <v>40</v>
          </cell>
        </row>
        <row r="838">
          <cell r="A838">
            <v>838</v>
          </cell>
          <cell r="E838">
            <v>2</v>
          </cell>
          <cell r="F838" t="str">
            <v>Scenario</v>
          </cell>
          <cell r="H838" t="str">
            <v>[USD 000s / GWh]</v>
          </cell>
          <cell r="I838" t="str">
            <v>[input]</v>
          </cell>
          <cell r="K838">
            <v>40</v>
          </cell>
          <cell r="L838">
            <v>40</v>
          </cell>
          <cell r="M838">
            <v>40</v>
          </cell>
          <cell r="N838">
            <v>40</v>
          </cell>
          <cell r="O838">
            <v>40</v>
          </cell>
          <cell r="P838">
            <v>40</v>
          </cell>
          <cell r="Q838">
            <v>40</v>
          </cell>
          <cell r="R838">
            <v>40</v>
          </cell>
          <cell r="S838">
            <v>40</v>
          </cell>
          <cell r="T838">
            <v>40</v>
          </cell>
          <cell r="U838">
            <v>40</v>
          </cell>
          <cell r="V838">
            <v>40</v>
          </cell>
          <cell r="W838">
            <v>40</v>
          </cell>
        </row>
        <row r="839">
          <cell r="A839">
            <v>839</v>
          </cell>
          <cell r="E839">
            <v>3</v>
          </cell>
          <cell r="F839" t="str">
            <v>Scenario</v>
          </cell>
          <cell r="H839" t="str">
            <v>[USD 000s / GWh]</v>
          </cell>
          <cell r="I839" t="str">
            <v>[input]</v>
          </cell>
          <cell r="K839">
            <v>0</v>
          </cell>
          <cell r="L839">
            <v>0</v>
          </cell>
          <cell r="M839">
            <v>0</v>
          </cell>
          <cell r="N839">
            <v>0</v>
          </cell>
          <cell r="O839">
            <v>0</v>
          </cell>
          <cell r="P839">
            <v>0</v>
          </cell>
          <cell r="Q839">
            <v>0</v>
          </cell>
          <cell r="R839">
            <v>0</v>
          </cell>
          <cell r="S839">
            <v>0</v>
          </cell>
          <cell r="T839">
            <v>0</v>
          </cell>
          <cell r="U839">
            <v>0</v>
          </cell>
          <cell r="V839">
            <v>0</v>
          </cell>
          <cell r="W839">
            <v>0</v>
          </cell>
        </row>
        <row r="840">
          <cell r="A840">
            <v>840</v>
          </cell>
          <cell r="E840" t="str">
            <v>Energy Utilization - Percent of PPA Energy</v>
          </cell>
          <cell r="H840" t="str">
            <v>[%]</v>
          </cell>
          <cell r="I840" t="str">
            <v>[feed]</v>
          </cell>
          <cell r="K840">
            <v>1</v>
          </cell>
          <cell r="L840">
            <v>1</v>
          </cell>
          <cell r="M840">
            <v>1</v>
          </cell>
          <cell r="N840">
            <v>1</v>
          </cell>
          <cell r="O840">
            <v>1</v>
          </cell>
          <cell r="P840">
            <v>1</v>
          </cell>
          <cell r="Q840">
            <v>1</v>
          </cell>
          <cell r="R840">
            <v>1</v>
          </cell>
          <cell r="S840">
            <v>1</v>
          </cell>
          <cell r="T840">
            <v>0</v>
          </cell>
          <cell r="U840">
            <v>0</v>
          </cell>
          <cell r="V840">
            <v>0</v>
          </cell>
          <cell r="W840">
            <v>0</v>
          </cell>
        </row>
        <row r="841">
          <cell r="A841">
            <v>841</v>
          </cell>
        </row>
        <row r="842">
          <cell r="A842">
            <v>842</v>
          </cell>
          <cell r="E842" t="str">
            <v>Real GWA Price</v>
          </cell>
          <cell r="H842" t="str">
            <v>[USD 000s / GWh]</v>
          </cell>
          <cell r="I842" t="str">
            <v>[feed]</v>
          </cell>
          <cell r="K842">
            <v>40.226415094339629</v>
          </cell>
          <cell r="L842">
            <v>41.392666429334291</v>
          </cell>
          <cell r="M842">
            <v>40.611672723120442</v>
          </cell>
          <cell r="N842">
            <v>37.992139642691001</v>
          </cell>
          <cell r="O842">
            <v>37.275306819244001</v>
          </cell>
          <cell r="P842">
            <v>37.463999122516753</v>
          </cell>
          <cell r="Q842">
            <v>35.006791632899755</v>
          </cell>
          <cell r="R842">
            <v>34.346286130392215</v>
          </cell>
          <cell r="S842">
            <v>33.698242995856518</v>
          </cell>
          <cell r="T842">
            <v>33.062427090274319</v>
          </cell>
          <cell r="U842">
            <v>34.060538096773172</v>
          </cell>
          <cell r="V842">
            <v>33.417886434569908</v>
          </cell>
          <cell r="W842">
            <v>31.226057405168646</v>
          </cell>
        </row>
        <row r="843">
          <cell r="A843">
            <v>843</v>
          </cell>
          <cell r="E843" t="str">
            <v>Real Growth Rate</v>
          </cell>
          <cell r="H843" t="str">
            <v>[%]</v>
          </cell>
          <cell r="I843" t="str">
            <v>[Calc]</v>
          </cell>
          <cell r="K843">
            <v>0</v>
          </cell>
          <cell r="L843">
            <v>2.8992176714220053E-2</v>
          </cell>
          <cell r="M843">
            <v>-1.8867924528301772E-2</v>
          </cell>
          <cell r="N843">
            <v>-6.4501974550241203E-2</v>
          </cell>
          <cell r="O843">
            <v>-1.8867924528301883E-2</v>
          </cell>
          <cell r="P843">
            <v>5.062126092959085E-3</v>
          </cell>
          <cell r="Q843">
            <v>-6.5588499550763624E-2</v>
          </cell>
          <cell r="R843">
            <v>-1.8867924528301772E-2</v>
          </cell>
          <cell r="S843">
            <v>-1.8867924528301772E-2</v>
          </cell>
          <cell r="T843">
            <v>-1.8867924528301883E-2</v>
          </cell>
          <cell r="U843">
            <v>3.0188679245283234E-2</v>
          </cell>
          <cell r="V843">
            <v>-1.8867924528301772E-2</v>
          </cell>
          <cell r="W843">
            <v>-6.5588499550763735E-2</v>
          </cell>
        </row>
        <row r="844">
          <cell r="A844">
            <v>844</v>
          </cell>
          <cell r="E844" t="str">
            <v>Nominal Capacity GWA Price</v>
          </cell>
          <cell r="H844" t="str">
            <v>[USD 000s / GWh]</v>
          </cell>
          <cell r="I844" t="str">
            <v>[Calc]</v>
          </cell>
          <cell r="K844">
            <v>41</v>
          </cell>
          <cell r="L844">
            <v>43</v>
          </cell>
          <cell r="M844">
            <v>43</v>
          </cell>
          <cell r="N844">
            <v>41</v>
          </cell>
          <cell r="O844">
            <v>40.999999999999993</v>
          </cell>
          <cell r="P844">
            <v>41.999999999999986</v>
          </cell>
          <cell r="Q844">
            <v>39.999999999999986</v>
          </cell>
          <cell r="R844">
            <v>39.999999999999986</v>
          </cell>
          <cell r="S844">
            <v>39.999999999999986</v>
          </cell>
          <cell r="T844">
            <v>39.999999999999986</v>
          </cell>
          <cell r="U844">
            <v>41.999999999999993</v>
          </cell>
          <cell r="V844">
            <v>42</v>
          </cell>
          <cell r="W844">
            <v>40</v>
          </cell>
        </row>
        <row r="845">
          <cell r="A845">
            <v>845</v>
          </cell>
          <cell r="E845" t="str">
            <v>Check</v>
          </cell>
          <cell r="K845">
            <v>0</v>
          </cell>
          <cell r="L845">
            <v>0</v>
          </cell>
          <cell r="M845">
            <v>0</v>
          </cell>
          <cell r="N845">
            <v>0</v>
          </cell>
          <cell r="O845">
            <v>0</v>
          </cell>
          <cell r="P845">
            <v>0</v>
          </cell>
          <cell r="Q845">
            <v>0</v>
          </cell>
          <cell r="R845">
            <v>0</v>
          </cell>
          <cell r="S845">
            <v>0</v>
          </cell>
          <cell r="T845">
            <v>0</v>
          </cell>
          <cell r="U845">
            <v>0</v>
          </cell>
          <cell r="V845">
            <v>0</v>
          </cell>
          <cell r="W845">
            <v>0</v>
          </cell>
        </row>
        <row r="846">
          <cell r="A846">
            <v>846</v>
          </cell>
        </row>
        <row r="847">
          <cell r="A847">
            <v>847</v>
          </cell>
          <cell r="E847" t="str">
            <v>Energy Revenue</v>
          </cell>
          <cell r="H847" t="str">
            <v>[USD 000s]</v>
          </cell>
          <cell r="I847" t="str">
            <v>[Calc]</v>
          </cell>
          <cell r="K847">
            <v>88232.209920000008</v>
          </cell>
          <cell r="L847">
            <v>162435.89184000003</v>
          </cell>
          <cell r="M847">
            <v>161932.97760000001</v>
          </cell>
          <cell r="N847">
            <v>175025.8512</v>
          </cell>
          <cell r="O847">
            <v>156205.86719999998</v>
          </cell>
          <cell r="P847">
            <v>160506.98495999997</v>
          </cell>
          <cell r="Q847">
            <v>170756.92799999996</v>
          </cell>
          <cell r="R847">
            <v>152395.96799999996</v>
          </cell>
          <cell r="S847">
            <v>152395.96799999996</v>
          </cell>
          <cell r="T847">
            <v>0</v>
          </cell>
          <cell r="U847">
            <v>0</v>
          </cell>
          <cell r="V847">
            <v>0</v>
          </cell>
          <cell r="W847">
            <v>0</v>
          </cell>
        </row>
        <row r="848">
          <cell r="A848">
            <v>848</v>
          </cell>
        </row>
        <row r="849">
          <cell r="A849">
            <v>849</v>
          </cell>
          <cell r="E849" t="str">
            <v>Energy Revenues [feeds to Financial Statements]</v>
          </cell>
          <cell r="H849" t="str">
            <v>[USD 000s]</v>
          </cell>
          <cell r="I849" t="str">
            <v>[Feed]</v>
          </cell>
          <cell r="K849">
            <v>88232.209920000008</v>
          </cell>
          <cell r="L849">
            <v>162435.89184000003</v>
          </cell>
          <cell r="M849">
            <v>161932.97760000001</v>
          </cell>
          <cell r="N849">
            <v>175025.8512</v>
          </cell>
          <cell r="O849">
            <v>156205.86719999998</v>
          </cell>
          <cell r="P849">
            <v>160506.98495999997</v>
          </cell>
          <cell r="Q849">
            <v>170756.92799999996</v>
          </cell>
          <cell r="R849">
            <v>152395.96799999996</v>
          </cell>
          <cell r="S849">
            <v>152395.96799999996</v>
          </cell>
          <cell r="T849">
            <v>0</v>
          </cell>
          <cell r="U849">
            <v>0</v>
          </cell>
          <cell r="V849">
            <v>0</v>
          </cell>
          <cell r="W849">
            <v>0</v>
          </cell>
        </row>
        <row r="850">
          <cell r="A850">
            <v>850</v>
          </cell>
        </row>
        <row r="851">
          <cell r="A851">
            <v>851</v>
          </cell>
          <cell r="D851" t="str">
            <v>At Market</v>
          </cell>
        </row>
        <row r="852">
          <cell r="A852">
            <v>852</v>
          </cell>
        </row>
        <row r="853">
          <cell r="A853">
            <v>853</v>
          </cell>
          <cell r="E853" t="str">
            <v>At Market TWA Price</v>
          </cell>
          <cell r="H853" t="str">
            <v>[USD 000s / GWh]</v>
          </cell>
          <cell r="I853" t="str">
            <v>[input]</v>
          </cell>
        </row>
        <row r="854">
          <cell r="A854">
            <v>854</v>
          </cell>
        </row>
        <row r="855">
          <cell r="A855">
            <v>855</v>
          </cell>
          <cell r="E855" t="str">
            <v>At Market Volume</v>
          </cell>
          <cell r="H855" t="str">
            <v>[GWh]</v>
          </cell>
          <cell r="I855" t="str">
            <v>[feed]</v>
          </cell>
          <cell r="K855">
            <v>2152.0051200000003</v>
          </cell>
          <cell r="L855">
            <v>3777.5788800000005</v>
          </cell>
          <cell r="M855">
            <v>3765.8832000000002</v>
          </cell>
          <cell r="N855">
            <v>4268.9232000000002</v>
          </cell>
          <cell r="O855">
            <v>3809.8992000000003</v>
          </cell>
          <cell r="P855">
            <v>3821.5948800000006</v>
          </cell>
          <cell r="Q855">
            <v>4268.9232000000002</v>
          </cell>
          <cell r="R855">
            <v>3809.8992000000003</v>
          </cell>
          <cell r="S855">
            <v>3809.8992000000003</v>
          </cell>
          <cell r="T855">
            <v>4280.6188800000009</v>
          </cell>
          <cell r="U855">
            <v>3809.8992000000003</v>
          </cell>
          <cell r="V855">
            <v>3809.8992000000003</v>
          </cell>
          <cell r="W855">
            <v>1052.6112000000003</v>
          </cell>
        </row>
        <row r="856">
          <cell r="A856">
            <v>856</v>
          </cell>
        </row>
        <row r="857">
          <cell r="A857">
            <v>857</v>
          </cell>
          <cell r="B857">
            <v>3</v>
          </cell>
          <cell r="C857" t="str">
            <v>Active</v>
          </cell>
          <cell r="E857" t="str">
            <v>At Market Real GWA Price</v>
          </cell>
          <cell r="H857" t="str">
            <v>[USD 000s / GWh]</v>
          </cell>
          <cell r="I857" t="str">
            <v>[feed]</v>
          </cell>
          <cell r="K857">
            <v>30.395471698113212</v>
          </cell>
          <cell r="L857">
            <v>30.813470986116059</v>
          </cell>
          <cell r="M857">
            <v>30.373753366873331</v>
          </cell>
          <cell r="N857">
            <v>31.21841913566487</v>
          </cell>
          <cell r="O857">
            <v>31.9203907908209</v>
          </cell>
          <cell r="P857">
            <v>32.031719249751823</v>
          </cell>
          <cell r="Q857">
            <v>32.074972833644402</v>
          </cell>
          <cell r="R857">
            <v>32.156710389579715</v>
          </cell>
          <cell r="S857">
            <v>32.274492229281584</v>
          </cell>
          <cell r="T857">
            <v>33.872456553986041</v>
          </cell>
          <cell r="U857">
            <v>34.125415312195592</v>
          </cell>
          <cell r="V857">
            <v>35.574135773562389</v>
          </cell>
          <cell r="W857">
            <v>36.799908651991252</v>
          </cell>
        </row>
        <row r="858">
          <cell r="A858">
            <v>858</v>
          </cell>
          <cell r="E858">
            <v>1</v>
          </cell>
          <cell r="F858" t="str">
            <v>Real Scenario</v>
          </cell>
          <cell r="H858" t="str">
            <v>[USD 000s / GWh]</v>
          </cell>
          <cell r="I858" t="str">
            <v>[input]</v>
          </cell>
          <cell r="K858">
            <v>0</v>
          </cell>
          <cell r="L858">
            <v>0</v>
          </cell>
          <cell r="M858">
            <v>0</v>
          </cell>
          <cell r="N858">
            <v>0</v>
          </cell>
          <cell r="O858">
            <v>0</v>
          </cell>
          <cell r="P858">
            <v>0</v>
          </cell>
          <cell r="Q858">
            <v>0</v>
          </cell>
          <cell r="R858">
            <v>0</v>
          </cell>
          <cell r="S858">
            <v>0</v>
          </cell>
          <cell r="T858">
            <v>0</v>
          </cell>
          <cell r="U858">
            <v>0</v>
          </cell>
          <cell r="V858">
            <v>0</v>
          </cell>
          <cell r="W858">
            <v>0</v>
          </cell>
        </row>
        <row r="859">
          <cell r="A859">
            <v>859</v>
          </cell>
          <cell r="E859">
            <v>2</v>
          </cell>
          <cell r="F859" t="str">
            <v>Scenario</v>
          </cell>
          <cell r="H859" t="str">
            <v>[USD 000s / GWh]</v>
          </cell>
          <cell r="I859" t="str">
            <v>[input]</v>
          </cell>
          <cell r="K859">
            <v>30.98</v>
          </cell>
          <cell r="L859">
            <v>32.01</v>
          </cell>
          <cell r="M859">
            <v>32.159999999999997</v>
          </cell>
          <cell r="N859">
            <v>33.69</v>
          </cell>
          <cell r="O859">
            <v>35.11</v>
          </cell>
          <cell r="P859">
            <v>35.909999999999997</v>
          </cell>
          <cell r="Q859">
            <v>36.65</v>
          </cell>
          <cell r="R859">
            <v>37.450000000000003</v>
          </cell>
          <cell r="S859">
            <v>38.31</v>
          </cell>
          <cell r="T859">
            <v>40.98</v>
          </cell>
          <cell r="U859">
            <v>42.08</v>
          </cell>
          <cell r="V859">
            <v>44.71</v>
          </cell>
          <cell r="W859">
            <v>47.14</v>
          </cell>
        </row>
        <row r="860">
          <cell r="A860">
            <v>860</v>
          </cell>
          <cell r="E860">
            <v>3</v>
          </cell>
          <cell r="F860" t="str">
            <v>Real Scenario</v>
          </cell>
          <cell r="H860" t="str">
            <v>[USD 000s / GWh]</v>
          </cell>
          <cell r="I860" t="str">
            <v>[input]</v>
          </cell>
          <cell r="K860">
            <v>30.395471698113212</v>
          </cell>
          <cell r="L860">
            <v>30.813470986116059</v>
          </cell>
          <cell r="M860">
            <v>30.373753366873331</v>
          </cell>
          <cell r="N860">
            <v>31.21841913566487</v>
          </cell>
          <cell r="O860">
            <v>31.9203907908209</v>
          </cell>
          <cell r="P860">
            <v>32.031719249751823</v>
          </cell>
          <cell r="Q860">
            <v>32.074972833644402</v>
          </cell>
          <cell r="R860">
            <v>32.156710389579715</v>
          </cell>
          <cell r="S860">
            <v>32.274492229281584</v>
          </cell>
          <cell r="T860">
            <v>33.872456553986041</v>
          </cell>
          <cell r="U860">
            <v>34.125415312195592</v>
          </cell>
          <cell r="V860">
            <v>35.574135773562389</v>
          </cell>
          <cell r="W860">
            <v>36.799908651991252</v>
          </cell>
        </row>
        <row r="861">
          <cell r="A861">
            <v>861</v>
          </cell>
        </row>
        <row r="862">
          <cell r="A862">
            <v>862</v>
          </cell>
          <cell r="E862" t="str">
            <v>At Market Utilization - Percent of at Market</v>
          </cell>
          <cell r="H862" t="str">
            <v>[%]</v>
          </cell>
          <cell r="I862" t="str">
            <v>[Calc]</v>
          </cell>
          <cell r="K862">
            <v>0</v>
          </cell>
          <cell r="L862">
            <v>0</v>
          </cell>
          <cell r="M862">
            <v>0</v>
          </cell>
          <cell r="N862">
            <v>0</v>
          </cell>
          <cell r="O862">
            <v>0</v>
          </cell>
          <cell r="P862">
            <v>0</v>
          </cell>
          <cell r="Q862">
            <v>0</v>
          </cell>
          <cell r="R862">
            <v>0</v>
          </cell>
          <cell r="S862">
            <v>0</v>
          </cell>
          <cell r="T862">
            <v>1</v>
          </cell>
          <cell r="U862">
            <v>1</v>
          </cell>
          <cell r="V862">
            <v>1</v>
          </cell>
          <cell r="W862">
            <v>1</v>
          </cell>
        </row>
        <row r="863">
          <cell r="A863">
            <v>863</v>
          </cell>
        </row>
        <row r="864">
          <cell r="A864">
            <v>864</v>
          </cell>
          <cell r="E864" t="str">
            <v>Real GWA Price</v>
          </cell>
          <cell r="H864" t="str">
            <v>[USD 000s / GWh]</v>
          </cell>
          <cell r="I864" t="str">
            <v>[feed]</v>
          </cell>
          <cell r="K864">
            <v>30.395471698113212</v>
          </cell>
          <cell r="L864">
            <v>30.813470986116059</v>
          </cell>
          <cell r="M864">
            <v>30.373753366873331</v>
          </cell>
          <cell r="N864">
            <v>31.21841913566487</v>
          </cell>
          <cell r="O864">
            <v>31.9203907908209</v>
          </cell>
          <cell r="P864">
            <v>32.031719249751823</v>
          </cell>
          <cell r="Q864">
            <v>32.074972833644402</v>
          </cell>
          <cell r="R864">
            <v>32.156710389579715</v>
          </cell>
          <cell r="S864">
            <v>32.274492229281584</v>
          </cell>
          <cell r="T864">
            <v>33.872456553986041</v>
          </cell>
          <cell r="U864">
            <v>34.125415312195592</v>
          </cell>
          <cell r="V864">
            <v>35.574135773562389</v>
          </cell>
          <cell r="W864">
            <v>36.799908651991252</v>
          </cell>
        </row>
        <row r="865">
          <cell r="A865">
            <v>865</v>
          </cell>
          <cell r="E865" t="str">
            <v>Real GWA Price Growth Rate</v>
          </cell>
          <cell r="H865" t="str">
            <v>[%]</v>
          </cell>
          <cell r="I865" t="str">
            <v>[Calc]</v>
          </cell>
          <cell r="K865">
            <v>0</v>
          </cell>
          <cell r="L865">
            <v>1.375202504354589E-2</v>
          </cell>
          <cell r="M865">
            <v>-1.4270304680730539E-2</v>
          </cell>
          <cell r="N865">
            <v>2.7809067868206361E-2</v>
          </cell>
          <cell r="O865">
            <v>2.2485816854001861E-2</v>
          </cell>
          <cell r="P865">
            <v>3.4876909766072828E-3</v>
          </cell>
          <cell r="Q865">
            <v>1.3503360077344873E-3</v>
          </cell>
          <cell r="R865">
            <v>2.5483281422946646E-3</v>
          </cell>
          <cell r="S865">
            <v>3.6627452956143891E-3</v>
          </cell>
          <cell r="T865">
            <v>4.9511679791965024E-2</v>
          </cell>
          <cell r="U865">
            <v>7.4679779367754495E-3</v>
          </cell>
          <cell r="V865">
            <v>4.2452830188679291E-2</v>
          </cell>
          <cell r="W865">
            <v>3.4456856133658231E-2</v>
          </cell>
        </row>
        <row r="866">
          <cell r="A866">
            <v>866</v>
          </cell>
          <cell r="E866" t="str">
            <v>Nominal GWA Price</v>
          </cell>
          <cell r="H866" t="str">
            <v>[USD 000s / GWh]</v>
          </cell>
          <cell r="I866" t="str">
            <v>[Calc]</v>
          </cell>
          <cell r="K866">
            <v>30.980000000000004</v>
          </cell>
          <cell r="L866">
            <v>32.01</v>
          </cell>
          <cell r="M866">
            <v>32.160000000000004</v>
          </cell>
          <cell r="N866">
            <v>33.690000000000012</v>
          </cell>
          <cell r="O866">
            <v>35.110000000000014</v>
          </cell>
          <cell r="P866">
            <v>35.910000000000018</v>
          </cell>
          <cell r="Q866">
            <v>36.65000000000002</v>
          </cell>
          <cell r="R866">
            <v>37.450000000000024</v>
          </cell>
          <cell r="S866">
            <v>38.310000000000031</v>
          </cell>
          <cell r="T866">
            <v>40.980000000000025</v>
          </cell>
          <cell r="U866">
            <v>42.080000000000027</v>
          </cell>
          <cell r="V866">
            <v>44.710000000000029</v>
          </cell>
          <cell r="W866">
            <v>47.140000000000036</v>
          </cell>
        </row>
        <row r="867">
          <cell r="A867">
            <v>867</v>
          </cell>
        </row>
        <row r="868">
          <cell r="A868">
            <v>868</v>
          </cell>
          <cell r="E868" t="str">
            <v>At Market Revenue Assumptions</v>
          </cell>
          <cell r="H868" t="str">
            <v>[USD 000s]</v>
          </cell>
          <cell r="I868" t="str">
            <v>[Calc]</v>
          </cell>
          <cell r="K868">
            <v>0</v>
          </cell>
          <cell r="L868">
            <v>0</v>
          </cell>
          <cell r="M868">
            <v>0</v>
          </cell>
          <cell r="N868">
            <v>0</v>
          </cell>
          <cell r="O868">
            <v>0</v>
          </cell>
          <cell r="P868">
            <v>0</v>
          </cell>
          <cell r="Q868">
            <v>0</v>
          </cell>
          <cell r="R868">
            <v>0</v>
          </cell>
          <cell r="S868">
            <v>0</v>
          </cell>
          <cell r="T868">
            <v>175419.76170240014</v>
          </cell>
          <cell r="U868">
            <v>160320.5583360001</v>
          </cell>
          <cell r="V868">
            <v>170340.59323200013</v>
          </cell>
          <cell r="W868">
            <v>49620.091968000052</v>
          </cell>
        </row>
        <row r="869">
          <cell r="A869">
            <v>869</v>
          </cell>
        </row>
        <row r="870">
          <cell r="A870">
            <v>870</v>
          </cell>
          <cell r="E870" t="str">
            <v>At Market Revenues [feeds to Financial Statements]</v>
          </cell>
          <cell r="H870" t="str">
            <v>[USD 000s]</v>
          </cell>
          <cell r="I870" t="str">
            <v>[Feed]</v>
          </cell>
          <cell r="K870">
            <v>0</v>
          </cell>
          <cell r="L870">
            <v>0</v>
          </cell>
          <cell r="M870">
            <v>0</v>
          </cell>
          <cell r="N870">
            <v>0</v>
          </cell>
          <cell r="O870">
            <v>0</v>
          </cell>
          <cell r="P870">
            <v>0</v>
          </cell>
          <cell r="Q870">
            <v>0</v>
          </cell>
          <cell r="R870">
            <v>0</v>
          </cell>
          <cell r="S870">
            <v>0</v>
          </cell>
          <cell r="T870">
            <v>175419.76170240014</v>
          </cell>
          <cell r="U870">
            <v>160320.5583360001</v>
          </cell>
          <cell r="V870">
            <v>170340.59323200013</v>
          </cell>
          <cell r="W870">
            <v>49620.091968000052</v>
          </cell>
        </row>
        <row r="871">
          <cell r="A871">
            <v>871</v>
          </cell>
        </row>
        <row r="872">
          <cell r="A872">
            <v>872</v>
          </cell>
          <cell r="D872" t="str">
            <v>Inter Co.</v>
          </cell>
        </row>
        <row r="873">
          <cell r="A873">
            <v>873</v>
          </cell>
        </row>
        <row r="874">
          <cell r="A874">
            <v>874</v>
          </cell>
          <cell r="E874" t="str">
            <v>Inter Co. TWA Price</v>
          </cell>
          <cell r="H874" t="str">
            <v>[USD 000s / GWh]</v>
          </cell>
          <cell r="I874" t="str">
            <v>[Input]</v>
          </cell>
          <cell r="K874">
            <v>0</v>
          </cell>
          <cell r="L874">
            <v>0</v>
          </cell>
          <cell r="M874">
            <v>0</v>
          </cell>
          <cell r="N874">
            <v>0</v>
          </cell>
          <cell r="O874">
            <v>0</v>
          </cell>
          <cell r="P874">
            <v>0</v>
          </cell>
          <cell r="Q874">
            <v>0</v>
          </cell>
          <cell r="R874">
            <v>0</v>
          </cell>
          <cell r="S874">
            <v>0</v>
          </cell>
          <cell r="T874">
            <v>0</v>
          </cell>
          <cell r="U874">
            <v>0</v>
          </cell>
          <cell r="V874">
            <v>0</v>
          </cell>
          <cell r="W874">
            <v>0</v>
          </cell>
        </row>
        <row r="875">
          <cell r="A875">
            <v>875</v>
          </cell>
        </row>
        <row r="876">
          <cell r="A876">
            <v>876</v>
          </cell>
          <cell r="E876" t="str">
            <v>Inter Co. Volume</v>
          </cell>
          <cell r="H876" t="str">
            <v>[GWh]</v>
          </cell>
          <cell r="I876" t="str">
            <v>[Input]</v>
          </cell>
          <cell r="K876">
            <v>0</v>
          </cell>
          <cell r="L876">
            <v>0</v>
          </cell>
          <cell r="M876">
            <v>0</v>
          </cell>
          <cell r="N876">
            <v>0</v>
          </cell>
          <cell r="O876">
            <v>0</v>
          </cell>
          <cell r="P876">
            <v>0</v>
          </cell>
          <cell r="Q876">
            <v>0</v>
          </cell>
          <cell r="R876">
            <v>0</v>
          </cell>
          <cell r="S876">
            <v>0</v>
          </cell>
          <cell r="T876">
            <v>0</v>
          </cell>
          <cell r="U876">
            <v>0</v>
          </cell>
          <cell r="V876">
            <v>0</v>
          </cell>
          <cell r="W876">
            <v>0</v>
          </cell>
        </row>
        <row r="877">
          <cell r="A877">
            <v>877</v>
          </cell>
          <cell r="E877" t="str">
            <v>Inter Co. GWA Price</v>
          </cell>
          <cell r="H877" t="str">
            <v>[USD 000s / GWh]</v>
          </cell>
          <cell r="I877" t="str">
            <v>[Input]</v>
          </cell>
          <cell r="K877">
            <v>0</v>
          </cell>
          <cell r="L877">
            <v>0</v>
          </cell>
          <cell r="M877">
            <v>0</v>
          </cell>
          <cell r="N877">
            <v>0</v>
          </cell>
          <cell r="O877">
            <v>0</v>
          </cell>
          <cell r="P877">
            <v>0</v>
          </cell>
          <cell r="Q877">
            <v>0</v>
          </cell>
          <cell r="R877">
            <v>0</v>
          </cell>
          <cell r="S877">
            <v>0</v>
          </cell>
          <cell r="T877">
            <v>0</v>
          </cell>
          <cell r="U877">
            <v>0</v>
          </cell>
          <cell r="V877">
            <v>0</v>
          </cell>
          <cell r="W877">
            <v>0</v>
          </cell>
        </row>
        <row r="878">
          <cell r="A878">
            <v>878</v>
          </cell>
          <cell r="E878" t="str">
            <v>Inter Co. Utilization</v>
          </cell>
          <cell r="H878" t="str">
            <v>[%]</v>
          </cell>
          <cell r="I878" t="str">
            <v>[Input]</v>
          </cell>
          <cell r="K878">
            <v>1</v>
          </cell>
          <cell r="L878">
            <v>1</v>
          </cell>
          <cell r="M878">
            <v>1</v>
          </cell>
          <cell r="N878">
            <v>1</v>
          </cell>
          <cell r="O878">
            <v>1</v>
          </cell>
          <cell r="P878">
            <v>1</v>
          </cell>
          <cell r="Q878">
            <v>1</v>
          </cell>
          <cell r="R878">
            <v>1</v>
          </cell>
          <cell r="S878">
            <v>1</v>
          </cell>
          <cell r="T878">
            <v>1</v>
          </cell>
          <cell r="U878">
            <v>1</v>
          </cell>
          <cell r="V878">
            <v>1</v>
          </cell>
          <cell r="W878">
            <v>1</v>
          </cell>
        </row>
        <row r="879">
          <cell r="A879">
            <v>879</v>
          </cell>
          <cell r="E879" t="str">
            <v>Inter Co. Assumptions</v>
          </cell>
          <cell r="H879" t="str">
            <v>[USD 000s]</v>
          </cell>
          <cell r="I879" t="str">
            <v>[Calc]</v>
          </cell>
          <cell r="K879">
            <v>0</v>
          </cell>
          <cell r="L879">
            <v>0</v>
          </cell>
          <cell r="M879">
            <v>0</v>
          </cell>
          <cell r="N879">
            <v>0</v>
          </cell>
          <cell r="O879">
            <v>0</v>
          </cell>
          <cell r="P879">
            <v>0</v>
          </cell>
          <cell r="Q879">
            <v>0</v>
          </cell>
          <cell r="R879">
            <v>0</v>
          </cell>
          <cell r="S879">
            <v>0</v>
          </cell>
          <cell r="T879">
            <v>0</v>
          </cell>
          <cell r="U879">
            <v>0</v>
          </cell>
          <cell r="V879">
            <v>0</v>
          </cell>
          <cell r="W879">
            <v>0</v>
          </cell>
        </row>
        <row r="880">
          <cell r="A880">
            <v>880</v>
          </cell>
        </row>
        <row r="881">
          <cell r="A881">
            <v>881</v>
          </cell>
          <cell r="E881" t="str">
            <v>Inter Co. [feeds to Financial Statements]</v>
          </cell>
          <cell r="H881" t="str">
            <v>[USD 000s]</v>
          </cell>
          <cell r="I881" t="str">
            <v>[Feed]</v>
          </cell>
          <cell r="K881">
            <v>0</v>
          </cell>
          <cell r="L881">
            <v>0</v>
          </cell>
          <cell r="M881">
            <v>0</v>
          </cell>
          <cell r="N881">
            <v>0</v>
          </cell>
          <cell r="O881">
            <v>0</v>
          </cell>
          <cell r="P881">
            <v>0</v>
          </cell>
          <cell r="Q881">
            <v>0</v>
          </cell>
          <cell r="R881">
            <v>0</v>
          </cell>
          <cell r="S881">
            <v>0</v>
          </cell>
          <cell r="T881">
            <v>0</v>
          </cell>
          <cell r="U881">
            <v>0</v>
          </cell>
          <cell r="V881">
            <v>0</v>
          </cell>
          <cell r="W881">
            <v>0</v>
          </cell>
        </row>
        <row r="882">
          <cell r="A882">
            <v>882</v>
          </cell>
        </row>
        <row r="883">
          <cell r="A883">
            <v>883</v>
          </cell>
          <cell r="C883" t="str">
            <v>INCOME STATEMENT - FUEL OPERATING EXPENSES</v>
          </cell>
        </row>
        <row r="884">
          <cell r="A884">
            <v>884</v>
          </cell>
        </row>
        <row r="885">
          <cell r="A885">
            <v>885</v>
          </cell>
          <cell r="D885" t="str">
            <v>Fuel</v>
          </cell>
        </row>
        <row r="886">
          <cell r="A886">
            <v>886</v>
          </cell>
        </row>
        <row r="887">
          <cell r="A887">
            <v>887</v>
          </cell>
          <cell r="E887" t="str">
            <v>Fuel Assumptions - DOE Charge Only</v>
          </cell>
          <cell r="G887" t="str">
            <v>x</v>
          </cell>
          <cell r="H887" t="str">
            <v>[USD 000s]</v>
          </cell>
          <cell r="I887" t="str">
            <v>[Input]</v>
          </cell>
          <cell r="K887">
            <v>2044.4048640000001</v>
          </cell>
          <cell r="L887">
            <v>3588.6999360000004</v>
          </cell>
          <cell r="M887">
            <v>3577.5890399999998</v>
          </cell>
          <cell r="N887">
            <v>4055.4770399999998</v>
          </cell>
          <cell r="O887">
            <v>3619.4042400000003</v>
          </cell>
          <cell r="P887">
            <v>3630.5151360000004</v>
          </cell>
          <cell r="Q887">
            <v>4055.4770399999998</v>
          </cell>
          <cell r="R887">
            <v>3619.4042400000003</v>
          </cell>
          <cell r="S887">
            <v>3619.4042400000003</v>
          </cell>
          <cell r="T887">
            <v>4066.5879360000008</v>
          </cell>
          <cell r="U887">
            <v>3619.4042400000003</v>
          </cell>
          <cell r="V887">
            <v>3619.4042400000003</v>
          </cell>
          <cell r="W887">
            <v>999.98064000000022</v>
          </cell>
        </row>
        <row r="888">
          <cell r="A888">
            <v>888</v>
          </cell>
        </row>
        <row r="889">
          <cell r="A889">
            <v>889</v>
          </cell>
          <cell r="E889" t="str">
            <v>Fuel [feeds to Financial Statements]</v>
          </cell>
          <cell r="H889" t="str">
            <v>[USD 000s]</v>
          </cell>
          <cell r="I889" t="str">
            <v>[Feed]</v>
          </cell>
          <cell r="K889">
            <v>2044.4048640000001</v>
          </cell>
          <cell r="L889">
            <v>3588.6999360000004</v>
          </cell>
          <cell r="M889">
            <v>3577.5890399999998</v>
          </cell>
          <cell r="N889">
            <v>4055.4770399999998</v>
          </cell>
          <cell r="O889">
            <v>3619.4042400000003</v>
          </cell>
          <cell r="P889">
            <v>3630.5151360000004</v>
          </cell>
          <cell r="Q889">
            <v>4055.4770399999998</v>
          </cell>
          <cell r="R889">
            <v>3619.4042400000003</v>
          </cell>
          <cell r="S889">
            <v>3619.4042400000003</v>
          </cell>
          <cell r="T889">
            <v>4066.5879360000008</v>
          </cell>
          <cell r="U889">
            <v>3619.4042400000003</v>
          </cell>
          <cell r="V889">
            <v>3619.4042400000003</v>
          </cell>
          <cell r="W889">
            <v>999.98064000000022</v>
          </cell>
        </row>
        <row r="890">
          <cell r="A890">
            <v>890</v>
          </cell>
        </row>
        <row r="891">
          <cell r="A891">
            <v>891</v>
          </cell>
          <cell r="D891" t="str">
            <v>Purchased Power</v>
          </cell>
        </row>
        <row r="892">
          <cell r="A892">
            <v>892</v>
          </cell>
        </row>
        <row r="893">
          <cell r="A893">
            <v>893</v>
          </cell>
          <cell r="E893" t="str">
            <v>Purchased Power Assumptions</v>
          </cell>
          <cell r="G893" t="str">
            <v xml:space="preserve"> </v>
          </cell>
          <cell r="H893" t="str">
            <v>[USD 000s]</v>
          </cell>
          <cell r="I893" t="str">
            <v>[Input]</v>
          </cell>
          <cell r="K893">
            <v>0</v>
          </cell>
          <cell r="L893">
            <v>0</v>
          </cell>
          <cell r="M893">
            <v>0</v>
          </cell>
          <cell r="N893">
            <v>0</v>
          </cell>
          <cell r="O893">
            <v>0</v>
          </cell>
          <cell r="P893">
            <v>0</v>
          </cell>
          <cell r="Q893">
            <v>0</v>
          </cell>
          <cell r="R893">
            <v>0</v>
          </cell>
          <cell r="S893">
            <v>0</v>
          </cell>
          <cell r="T893">
            <v>0</v>
          </cell>
          <cell r="U893">
            <v>0</v>
          </cell>
          <cell r="V893">
            <v>0</v>
          </cell>
          <cell r="W893">
            <v>0</v>
          </cell>
        </row>
        <row r="894">
          <cell r="A894">
            <v>894</v>
          </cell>
          <cell r="E894" t="str">
            <v xml:space="preserve"> </v>
          </cell>
        </row>
        <row r="895">
          <cell r="A895">
            <v>895</v>
          </cell>
          <cell r="E895" t="str">
            <v>Purchased Power [feeds to Financial Statements]</v>
          </cell>
          <cell r="H895" t="str">
            <v>[USD 000s]</v>
          </cell>
          <cell r="I895" t="str">
            <v>[Feed]</v>
          </cell>
          <cell r="K895">
            <v>0</v>
          </cell>
          <cell r="L895">
            <v>0</v>
          </cell>
          <cell r="M895">
            <v>0</v>
          </cell>
          <cell r="N895">
            <v>0</v>
          </cell>
          <cell r="O895">
            <v>0</v>
          </cell>
          <cell r="P895">
            <v>0</v>
          </cell>
          <cell r="Q895">
            <v>0</v>
          </cell>
          <cell r="R895">
            <v>0</v>
          </cell>
          <cell r="S895">
            <v>0</v>
          </cell>
          <cell r="T895">
            <v>0</v>
          </cell>
          <cell r="U895">
            <v>0</v>
          </cell>
          <cell r="V895">
            <v>0</v>
          </cell>
          <cell r="W895">
            <v>0</v>
          </cell>
        </row>
        <row r="896">
          <cell r="A896">
            <v>896</v>
          </cell>
        </row>
        <row r="897">
          <cell r="A897">
            <v>897</v>
          </cell>
          <cell r="C897" t="str">
            <v>INCOME STATEMENT - NON-FUEL O&amp;M OPERATING EXPENSES</v>
          </cell>
        </row>
        <row r="898">
          <cell r="A898">
            <v>898</v>
          </cell>
        </row>
        <row r="899">
          <cell r="A899">
            <v>899</v>
          </cell>
          <cell r="D899" t="str">
            <v>Nuclear Refueling Cash Outage Expenses</v>
          </cell>
        </row>
        <row r="900">
          <cell r="A900">
            <v>900</v>
          </cell>
        </row>
        <row r="901">
          <cell r="A901">
            <v>901</v>
          </cell>
          <cell r="E901" t="str">
            <v>Outage Year</v>
          </cell>
          <cell r="G901" t="str">
            <v xml:space="preserve"> </v>
          </cell>
          <cell r="H901" t="str">
            <v>1-yes, 0=no</v>
          </cell>
          <cell r="I901" t="str">
            <v>[feed]</v>
          </cell>
          <cell r="K901">
            <v>0</v>
          </cell>
          <cell r="L901">
            <v>1</v>
          </cell>
          <cell r="M901">
            <v>1</v>
          </cell>
          <cell r="N901">
            <v>0</v>
          </cell>
          <cell r="O901">
            <v>1</v>
          </cell>
          <cell r="P901">
            <v>1</v>
          </cell>
          <cell r="Q901">
            <v>0</v>
          </cell>
          <cell r="R901">
            <v>1</v>
          </cell>
          <cell r="S901">
            <v>1</v>
          </cell>
          <cell r="T901">
            <v>0</v>
          </cell>
          <cell r="U901">
            <v>1</v>
          </cell>
          <cell r="V901">
            <v>1</v>
          </cell>
          <cell r="W901">
            <v>0</v>
          </cell>
        </row>
        <row r="902">
          <cell r="A902">
            <v>902</v>
          </cell>
          <cell r="E902" t="str">
            <v>Real Nuclear Refueling Outage Expenses</v>
          </cell>
          <cell r="H902" t="str">
            <v>[USD 000s]</v>
          </cell>
          <cell r="I902" t="str">
            <v>[Input]</v>
          </cell>
          <cell r="K902">
            <v>0</v>
          </cell>
          <cell r="L902">
            <v>21178</v>
          </cell>
          <cell r="M902">
            <v>20495</v>
          </cell>
          <cell r="N902">
            <v>0</v>
          </cell>
          <cell r="O902">
            <v>19863</v>
          </cell>
          <cell r="P902">
            <v>19877.990943396231</v>
          </cell>
          <cell r="R902">
            <v>19908.006780486128</v>
          </cell>
          <cell r="S902">
            <v>19923.031691263859</v>
          </cell>
          <cell r="T902">
            <v>0</v>
          </cell>
          <cell r="U902">
            <v>19953.115540043378</v>
          </cell>
          <cell r="V902">
            <v>15000</v>
          </cell>
          <cell r="W902">
            <v>0</v>
          </cell>
        </row>
        <row r="903">
          <cell r="A903">
            <v>903</v>
          </cell>
        </row>
        <row r="904">
          <cell r="A904">
            <v>904</v>
          </cell>
          <cell r="E904" t="str">
            <v>Real Outage Expense</v>
          </cell>
          <cell r="H904" t="str">
            <v>[USD 000s]</v>
          </cell>
          <cell r="I904" t="str">
            <v>[feed]</v>
          </cell>
          <cell r="K904">
            <v>0</v>
          </cell>
          <cell r="L904">
            <v>21178</v>
          </cell>
          <cell r="M904">
            <v>20495</v>
          </cell>
          <cell r="N904">
            <v>0</v>
          </cell>
          <cell r="O904">
            <v>19863</v>
          </cell>
          <cell r="P904">
            <v>19877.990943396231</v>
          </cell>
          <cell r="Q904">
            <v>0</v>
          </cell>
          <cell r="R904">
            <v>19908.006780486128</v>
          </cell>
          <cell r="S904">
            <v>19923.031691263859</v>
          </cell>
          <cell r="T904">
            <v>0</v>
          </cell>
          <cell r="U904">
            <v>19953.115540043378</v>
          </cell>
          <cell r="V904">
            <v>15000</v>
          </cell>
          <cell r="W904">
            <v>0</v>
          </cell>
        </row>
        <row r="905">
          <cell r="A905">
            <v>905</v>
          </cell>
          <cell r="E905" t="str">
            <v>Real Growth Rate</v>
          </cell>
          <cell r="H905" t="str">
            <v>[%]</v>
          </cell>
          <cell r="I905" t="str">
            <v>[Calc]</v>
          </cell>
          <cell r="K905">
            <v>0</v>
          </cell>
          <cell r="L905">
            <v>0</v>
          </cell>
          <cell r="M905">
            <v>-3.2250448578713731E-2</v>
          </cell>
          <cell r="N905">
            <v>0</v>
          </cell>
          <cell r="O905">
            <v>-3.0836789460844116E-2</v>
          </cell>
          <cell r="P905">
            <v>7.5471698113238617E-4</v>
          </cell>
          <cell r="Q905">
            <v>0</v>
          </cell>
          <cell r="R905">
            <v>1.510003559985984E-3</v>
          </cell>
          <cell r="S905">
            <v>7.5471698113238617E-4</v>
          </cell>
          <cell r="T905">
            <v>0</v>
          </cell>
          <cell r="U905">
            <v>1.510003559985762E-3</v>
          </cell>
          <cell r="V905">
            <v>-0.24823770153102664</v>
          </cell>
          <cell r="W905">
            <v>0</v>
          </cell>
        </row>
        <row r="906">
          <cell r="A906">
            <v>906</v>
          </cell>
          <cell r="E906" t="str">
            <v>Nominal Outage Expense</v>
          </cell>
          <cell r="H906" t="str">
            <v>[USD 000s]</v>
          </cell>
          <cell r="I906" t="str">
            <v>[Calc]</v>
          </cell>
          <cell r="K906">
            <v>0</v>
          </cell>
          <cell r="L906">
            <v>22000.370562130174</v>
          </cell>
          <cell r="M906">
            <v>21000.444114649057</v>
          </cell>
          <cell r="N906">
            <v>0</v>
          </cell>
          <cell r="O906">
            <v>21847.787972587823</v>
          </cell>
          <cell r="P906">
            <v>22284.743732039584</v>
          </cell>
          <cell r="Q906">
            <v>0</v>
          </cell>
          <cell r="R906">
            <v>23185.047378813983</v>
          </cell>
          <cell r="S906">
            <v>23648.748326390269</v>
          </cell>
          <cell r="T906">
            <v>0</v>
          </cell>
          <cell r="U906">
            <v>24604.157758776433</v>
          </cell>
          <cell r="V906">
            <v>18852.179692258513</v>
          </cell>
          <cell r="W906">
            <v>0</v>
          </cell>
        </row>
        <row r="907">
          <cell r="A907">
            <v>907</v>
          </cell>
          <cell r="E907" t="str">
            <v xml:space="preserve"> </v>
          </cell>
        </row>
        <row r="908">
          <cell r="A908">
            <v>908</v>
          </cell>
          <cell r="E908" t="str">
            <v>Nuclear Refueling [feeds to Financial Statements]</v>
          </cell>
          <cell r="H908" t="str">
            <v>[USD 000s]</v>
          </cell>
          <cell r="I908" t="str">
            <v>[Feed]</v>
          </cell>
          <cell r="K908">
            <v>0</v>
          </cell>
          <cell r="L908">
            <v>22000.370562130174</v>
          </cell>
          <cell r="M908">
            <v>21000.444114649057</v>
          </cell>
          <cell r="N908">
            <v>0</v>
          </cell>
          <cell r="O908">
            <v>21847.787972587823</v>
          </cell>
          <cell r="P908">
            <v>22284.743732039584</v>
          </cell>
          <cell r="Q908">
            <v>0</v>
          </cell>
          <cell r="R908">
            <v>23185.047378813983</v>
          </cell>
          <cell r="S908">
            <v>23648.748326390269</v>
          </cell>
          <cell r="T908">
            <v>0</v>
          </cell>
          <cell r="U908">
            <v>24604.157758776433</v>
          </cell>
          <cell r="V908">
            <v>18852.179692258513</v>
          </cell>
          <cell r="W908">
            <v>0</v>
          </cell>
        </row>
        <row r="909">
          <cell r="A909">
            <v>909</v>
          </cell>
        </row>
        <row r="910">
          <cell r="A910">
            <v>910</v>
          </cell>
          <cell r="D910" t="str">
            <v>Inter Company Operating Expenses</v>
          </cell>
        </row>
        <row r="911">
          <cell r="A911">
            <v>911</v>
          </cell>
        </row>
        <row r="912">
          <cell r="A912">
            <v>912</v>
          </cell>
          <cell r="E912" t="str">
            <v>Inter Company Op Ex Assumptions</v>
          </cell>
          <cell r="G912" t="str">
            <v xml:space="preserve"> </v>
          </cell>
          <cell r="H912" t="str">
            <v>[USD 000s]</v>
          </cell>
          <cell r="I912" t="str">
            <v>[Input]</v>
          </cell>
          <cell r="K912">
            <v>0</v>
          </cell>
          <cell r="L912">
            <v>0</v>
          </cell>
          <cell r="M912">
            <v>0</v>
          </cell>
          <cell r="N912">
            <v>0</v>
          </cell>
          <cell r="O912">
            <v>0</v>
          </cell>
          <cell r="P912">
            <v>0</v>
          </cell>
          <cell r="Q912">
            <v>0</v>
          </cell>
          <cell r="R912">
            <v>0</v>
          </cell>
          <cell r="S912">
            <v>0</v>
          </cell>
          <cell r="T912">
            <v>0</v>
          </cell>
          <cell r="U912">
            <v>0</v>
          </cell>
          <cell r="V912">
            <v>0</v>
          </cell>
          <cell r="W912">
            <v>0</v>
          </cell>
        </row>
        <row r="913">
          <cell r="A913">
            <v>913</v>
          </cell>
          <cell r="E913" t="str">
            <v xml:space="preserve"> </v>
          </cell>
        </row>
        <row r="914">
          <cell r="A914">
            <v>914</v>
          </cell>
          <cell r="E914" t="str">
            <v>Inter Company Op Ex[feeds to Financial Statements]</v>
          </cell>
          <cell r="H914" t="str">
            <v>[USD 000s]</v>
          </cell>
          <cell r="I914" t="str">
            <v>[Feed]</v>
          </cell>
          <cell r="K914">
            <v>0</v>
          </cell>
          <cell r="L914">
            <v>0</v>
          </cell>
          <cell r="M914">
            <v>0</v>
          </cell>
          <cell r="N914">
            <v>0</v>
          </cell>
          <cell r="O914">
            <v>0</v>
          </cell>
          <cell r="P914">
            <v>0</v>
          </cell>
          <cell r="Q914">
            <v>0</v>
          </cell>
          <cell r="R914">
            <v>0</v>
          </cell>
          <cell r="S914">
            <v>0</v>
          </cell>
          <cell r="T914">
            <v>0</v>
          </cell>
          <cell r="U914">
            <v>0</v>
          </cell>
          <cell r="V914">
            <v>0</v>
          </cell>
          <cell r="W914">
            <v>0</v>
          </cell>
        </row>
        <row r="915">
          <cell r="A915">
            <v>915</v>
          </cell>
        </row>
        <row r="916">
          <cell r="A916">
            <v>916</v>
          </cell>
          <cell r="D916" t="str">
            <v>Operation and Maintenance</v>
          </cell>
        </row>
        <row r="917">
          <cell r="A917">
            <v>917</v>
          </cell>
        </row>
        <row r="918">
          <cell r="A918">
            <v>918</v>
          </cell>
          <cell r="B918">
            <v>1</v>
          </cell>
          <cell r="C918" t="str">
            <v>Active</v>
          </cell>
          <cell r="E918" t="str">
            <v>Real Operation and Maint Assumptions</v>
          </cell>
          <cell r="H918" t="str">
            <v>[USD 000s]</v>
          </cell>
          <cell r="I918" t="str">
            <v>[feed]</v>
          </cell>
          <cell r="K918">
            <v>37184.905660377364</v>
          </cell>
          <cell r="L918">
            <v>70463.794944820242</v>
          </cell>
          <cell r="M918">
            <v>70516.975167420096</v>
          </cell>
          <cell r="N918">
            <v>70570.195526037031</v>
          </cell>
          <cell r="O918">
            <v>70623.456050962355</v>
          </cell>
          <cell r="P918">
            <v>70676.756772510256</v>
          </cell>
          <cell r="Q918">
            <v>70730.097721017824</v>
          </cell>
          <cell r="R918">
            <v>70783.478926845011</v>
          </cell>
          <cell r="S918">
            <v>70836.900420374703</v>
          </cell>
          <cell r="T918">
            <v>70890.362232012732</v>
          </cell>
          <cell r="U918">
            <v>70943.864392187825</v>
          </cell>
          <cell r="V918">
            <v>70997.406931351754</v>
          </cell>
          <cell r="W918">
            <v>17519.422162186649</v>
          </cell>
        </row>
        <row r="919">
          <cell r="A919">
            <v>919</v>
          </cell>
          <cell r="E919">
            <v>1</v>
          </cell>
          <cell r="F919" t="str">
            <v>Real Scenario</v>
          </cell>
          <cell r="H919" t="str">
            <v>[USD 000s]</v>
          </cell>
          <cell r="I919" t="str">
            <v>[Input]</v>
          </cell>
          <cell r="K919">
            <v>37184.905660377364</v>
          </cell>
          <cell r="L919">
            <v>70463.794944820242</v>
          </cell>
          <cell r="M919">
            <v>70516.975167420096</v>
          </cell>
          <cell r="N919">
            <v>70570.195526037031</v>
          </cell>
          <cell r="O919">
            <v>70623.456050962355</v>
          </cell>
          <cell r="P919">
            <v>70676.756772510256</v>
          </cell>
          <cell r="Q919">
            <v>70730.097721017824</v>
          </cell>
          <cell r="R919">
            <v>70783.478926845011</v>
          </cell>
          <cell r="S919">
            <v>70836.900420374703</v>
          </cell>
          <cell r="T919">
            <v>70890.362232012732</v>
          </cell>
          <cell r="U919">
            <v>70943.864392187825</v>
          </cell>
          <cell r="V919">
            <v>70997.406931351754</v>
          </cell>
          <cell r="W919">
            <v>17519.422162186649</v>
          </cell>
        </row>
        <row r="920">
          <cell r="A920">
            <v>920</v>
          </cell>
          <cell r="E920">
            <v>2</v>
          </cell>
          <cell r="F920" t="str">
            <v>Scenario</v>
          </cell>
          <cell r="G920" t="str">
            <v xml:space="preserve"> </v>
          </cell>
          <cell r="H920" t="str">
            <v>[USD 000s]</v>
          </cell>
          <cell r="I920" t="str">
            <v>[Input]</v>
          </cell>
          <cell r="K920">
            <v>37900</v>
          </cell>
          <cell r="L920">
            <v>73200</v>
          </cell>
          <cell r="M920">
            <v>74664</v>
          </cell>
          <cell r="N920">
            <v>76157.279999999999</v>
          </cell>
          <cell r="O920">
            <v>77680.425600000002</v>
          </cell>
          <cell r="P920">
            <v>79234.034112000008</v>
          </cell>
          <cell r="Q920">
            <v>80818.714794240004</v>
          </cell>
          <cell r="R920">
            <v>82435.089090124806</v>
          </cell>
          <cell r="S920">
            <v>84083.790871927296</v>
          </cell>
          <cell r="T920">
            <v>85765.466689365843</v>
          </cell>
          <cell r="U920">
            <v>87480.776023153157</v>
          </cell>
          <cell r="V920">
            <v>89230.391543616221</v>
          </cell>
          <cell r="W920">
            <v>22442.054640284845</v>
          </cell>
        </row>
        <row r="921">
          <cell r="A921">
            <v>921</v>
          </cell>
          <cell r="E921">
            <v>3</v>
          </cell>
          <cell r="F921" t="str">
            <v>Real Scenario (EOL)</v>
          </cell>
          <cell r="G921" t="str">
            <v xml:space="preserve"> </v>
          </cell>
          <cell r="H921" t="str">
            <v>[USD 000s]</v>
          </cell>
          <cell r="I921" t="str">
            <v>[Input]</v>
          </cell>
          <cell r="K921">
            <v>0</v>
          </cell>
          <cell r="L921">
            <v>0</v>
          </cell>
          <cell r="M921">
            <v>0</v>
          </cell>
          <cell r="N921">
            <v>0</v>
          </cell>
          <cell r="O921">
            <v>0</v>
          </cell>
          <cell r="P921">
            <v>0</v>
          </cell>
          <cell r="Q921">
            <v>0</v>
          </cell>
          <cell r="R921">
            <v>0</v>
          </cell>
          <cell r="S921">
            <v>0</v>
          </cell>
          <cell r="T921">
            <v>0</v>
          </cell>
          <cell r="U921">
            <v>0</v>
          </cell>
          <cell r="V921">
            <v>0</v>
          </cell>
          <cell r="W921">
            <v>0</v>
          </cell>
        </row>
        <row r="922">
          <cell r="A922">
            <v>922</v>
          </cell>
        </row>
        <row r="923">
          <cell r="A923">
            <v>923</v>
          </cell>
          <cell r="E923" t="str">
            <v>Real O&amp;M Expense</v>
          </cell>
          <cell r="H923" t="str">
            <v>[USD 000s]</v>
          </cell>
          <cell r="I923" t="str">
            <v>[feed]</v>
          </cell>
          <cell r="K923">
            <v>37184.905660377364</v>
          </cell>
          <cell r="L923">
            <v>70463.794944820242</v>
          </cell>
          <cell r="M923">
            <v>70516.975167420096</v>
          </cell>
          <cell r="N923">
            <v>70570.195526037031</v>
          </cell>
          <cell r="O923">
            <v>70623.456050962355</v>
          </cell>
          <cell r="P923">
            <v>70676.756772510256</v>
          </cell>
          <cell r="Q923">
            <v>70730.097721017824</v>
          </cell>
          <cell r="R923">
            <v>70783.478926845011</v>
          </cell>
          <cell r="S923">
            <v>70836.900420374703</v>
          </cell>
          <cell r="T923">
            <v>70890.362232012732</v>
          </cell>
          <cell r="U923">
            <v>70943.864392187825</v>
          </cell>
          <cell r="V923">
            <v>70997.406931351754</v>
          </cell>
          <cell r="W923">
            <v>17519.422162186649</v>
          </cell>
        </row>
        <row r="924">
          <cell r="A924">
            <v>924</v>
          </cell>
          <cell r="E924" t="str">
            <v>Real Growth Rate</v>
          </cell>
          <cell r="G924" t="str">
            <v>Linda</v>
          </cell>
          <cell r="H924" t="str">
            <v>[%]</v>
          </cell>
          <cell r="I924" t="str">
            <v>[Calc]</v>
          </cell>
          <cell r="K924">
            <v>0</v>
          </cell>
          <cell r="L924">
            <v>0</v>
          </cell>
          <cell r="M924">
            <v>7.5471698113194208E-4</v>
          </cell>
          <cell r="N924">
            <v>7.5471698113216412E-4</v>
          </cell>
          <cell r="O924">
            <v>7.5471698113216412E-4</v>
          </cell>
          <cell r="P924">
            <v>7.5471698113216412E-4</v>
          </cell>
          <cell r="Q924">
            <v>7.5471698113216412E-4</v>
          </cell>
          <cell r="R924">
            <v>7.5471698113216412E-4</v>
          </cell>
          <cell r="S924">
            <v>7.5471698113194208E-4</v>
          </cell>
          <cell r="T924">
            <v>7.5471698113216412E-4</v>
          </cell>
          <cell r="U924">
            <v>7.5471698113194208E-4</v>
          </cell>
          <cell r="V924">
            <v>7.5471698113216412E-4</v>
          </cell>
          <cell r="W924">
            <v>-0.75323856293615921</v>
          </cell>
        </row>
        <row r="925">
          <cell r="A925">
            <v>925</v>
          </cell>
          <cell r="E925" t="str">
            <v>Nominal O&amp;M Expense</v>
          </cell>
          <cell r="H925" t="str">
            <v>[USD 000s]</v>
          </cell>
          <cell r="I925" t="str">
            <v>[Calc]</v>
          </cell>
          <cell r="K925">
            <v>37900</v>
          </cell>
          <cell r="L925">
            <v>73200</v>
          </cell>
          <cell r="M925">
            <v>74663.999999999985</v>
          </cell>
          <cell r="N925">
            <v>76157.279999999999</v>
          </cell>
          <cell r="O925">
            <v>77680.425600000002</v>
          </cell>
          <cell r="P925">
            <v>79234.034112000008</v>
          </cell>
          <cell r="Q925">
            <v>80818.714794240004</v>
          </cell>
          <cell r="R925">
            <v>82435.089090124806</v>
          </cell>
          <cell r="S925">
            <v>84083.790871927296</v>
          </cell>
          <cell r="T925">
            <v>85765.466689365858</v>
          </cell>
          <cell r="U925">
            <v>87480.776023153157</v>
          </cell>
          <cell r="V925">
            <v>89230.391543616221</v>
          </cell>
          <cell r="W925">
            <v>22442.054640284845</v>
          </cell>
        </row>
        <row r="926">
          <cell r="A926">
            <v>926</v>
          </cell>
          <cell r="E926" t="str">
            <v xml:space="preserve"> </v>
          </cell>
        </row>
        <row r="927">
          <cell r="A927">
            <v>927</v>
          </cell>
          <cell r="E927" t="str">
            <v>Operation and Maint [feeds to Financial Statements]</v>
          </cell>
          <cell r="H927" t="str">
            <v>[USD 000s]</v>
          </cell>
          <cell r="I927" t="str">
            <v>[Feed]</v>
          </cell>
          <cell r="K927">
            <v>37900</v>
          </cell>
          <cell r="L927">
            <v>73200</v>
          </cell>
          <cell r="M927">
            <v>74663.999999999985</v>
          </cell>
          <cell r="N927">
            <v>76157.279999999999</v>
          </cell>
          <cell r="O927">
            <v>77680.425600000002</v>
          </cell>
          <cell r="P927">
            <v>79234.034112000008</v>
          </cell>
          <cell r="Q927">
            <v>80818.714794240004</v>
          </cell>
          <cell r="R927">
            <v>82435.089090124806</v>
          </cell>
          <cell r="S927">
            <v>84083.790871927296</v>
          </cell>
          <cell r="T927">
            <v>85765.466689365858</v>
          </cell>
          <cell r="U927">
            <v>87480.776023153157</v>
          </cell>
          <cell r="V927">
            <v>89230.391543616221</v>
          </cell>
          <cell r="W927">
            <v>22442.054640284845</v>
          </cell>
        </row>
        <row r="928">
          <cell r="A928">
            <v>928</v>
          </cell>
        </row>
        <row r="929">
          <cell r="A929">
            <v>929</v>
          </cell>
          <cell r="D929" t="str">
            <v>Insurance/NRC/Sec</v>
          </cell>
        </row>
        <row r="930">
          <cell r="A930">
            <v>930</v>
          </cell>
        </row>
        <row r="931">
          <cell r="A931">
            <v>931</v>
          </cell>
          <cell r="B931">
            <v>1</v>
          </cell>
          <cell r="C931" t="str">
            <v>Active</v>
          </cell>
          <cell r="E931" t="str">
            <v>Insurance/NRC/Sec</v>
          </cell>
          <cell r="H931" t="str">
            <v>[USD 000s]</v>
          </cell>
          <cell r="I931" t="str">
            <v>[feed]</v>
          </cell>
          <cell r="K931">
            <v>1483.7942620832257</v>
          </cell>
          <cell r="L931">
            <v>2945.6176575293698</v>
          </cell>
          <cell r="M931">
            <v>2947.8407651954299</v>
          </cell>
          <cell r="N931">
            <v>2950.0655506785965</v>
          </cell>
          <cell r="O931">
            <v>2952.292015245147</v>
          </cell>
          <cell r="P931">
            <v>2954.5201601623135</v>
          </cell>
          <cell r="Q931">
            <v>2956.7499866982853</v>
          </cell>
          <cell r="R931">
            <v>2958.9814961222087</v>
          </cell>
          <cell r="S931">
            <v>2961.214689704188</v>
          </cell>
          <cell r="T931">
            <v>2963.4495687152857</v>
          </cell>
          <cell r="U931">
            <v>2965.6861344275239</v>
          </cell>
          <cell r="V931">
            <v>2967.924388113885</v>
          </cell>
          <cell r="W931">
            <v>732.36928710780273</v>
          </cell>
        </row>
        <row r="932">
          <cell r="A932">
            <v>932</v>
          </cell>
          <cell r="E932">
            <v>1</v>
          </cell>
          <cell r="F932" t="str">
            <v>Real Scenario</v>
          </cell>
          <cell r="H932" t="str">
            <v>[USD 000s]</v>
          </cell>
          <cell r="I932" t="str">
            <v>[Input]</v>
          </cell>
          <cell r="K932">
            <v>1483.7942620832257</v>
          </cell>
          <cell r="L932">
            <v>2945.6176575293698</v>
          </cell>
          <cell r="M932">
            <v>2947.8407651954299</v>
          </cell>
          <cell r="N932">
            <v>2950.0655506785965</v>
          </cell>
          <cell r="O932">
            <v>2952.292015245147</v>
          </cell>
          <cell r="P932">
            <v>2954.5201601623135</v>
          </cell>
          <cell r="Q932">
            <v>2956.7499866982853</v>
          </cell>
          <cell r="R932">
            <v>2958.9814961222087</v>
          </cell>
          <cell r="S932">
            <v>2961.214689704188</v>
          </cell>
          <cell r="T932">
            <v>2963.4495687152857</v>
          </cell>
          <cell r="U932">
            <v>2965.6861344275239</v>
          </cell>
          <cell r="V932">
            <v>2967.924388113885</v>
          </cell>
          <cell r="W932">
            <v>732.36928710780273</v>
          </cell>
        </row>
        <row r="933">
          <cell r="A933">
            <v>933</v>
          </cell>
          <cell r="E933">
            <v>2</v>
          </cell>
          <cell r="F933" t="str">
            <v>Scenario</v>
          </cell>
          <cell r="G933" t="str">
            <v xml:space="preserve"> </v>
          </cell>
          <cell r="H933" t="str">
            <v>[USD 000s]</v>
          </cell>
          <cell r="I933" t="str">
            <v>[Input]</v>
          </cell>
          <cell r="K933">
            <v>1512.3287671232877</v>
          </cell>
          <cell r="L933">
            <v>3059.9999999999995</v>
          </cell>
          <cell r="M933">
            <v>3121.1999999999994</v>
          </cell>
          <cell r="N933">
            <v>3183.6239999999993</v>
          </cell>
          <cell r="O933">
            <v>3247.2964799999995</v>
          </cell>
          <cell r="P933">
            <v>3312.2424095999995</v>
          </cell>
          <cell r="Q933">
            <v>3378.4872577919996</v>
          </cell>
          <cell r="R933">
            <v>3446.0570029478395</v>
          </cell>
          <cell r="S933">
            <v>3514.9781430067965</v>
          </cell>
          <cell r="T933">
            <v>3585.2777058669326</v>
          </cell>
          <cell r="U933">
            <v>3656.9832599842712</v>
          </cell>
          <cell r="V933">
            <v>3730.1229251839568</v>
          </cell>
          <cell r="W933">
            <v>938.151464470924</v>
          </cell>
        </row>
        <row r="934">
          <cell r="A934">
            <v>934</v>
          </cell>
          <cell r="E934">
            <v>3</v>
          </cell>
          <cell r="F934" t="str">
            <v>Scenario</v>
          </cell>
          <cell r="H934" t="str">
            <v>[USD 000s]</v>
          </cell>
          <cell r="I934" t="str">
            <v>[Input]</v>
          </cell>
          <cell r="K934">
            <v>0</v>
          </cell>
          <cell r="L934">
            <v>0</v>
          </cell>
          <cell r="M934">
            <v>0</v>
          </cell>
          <cell r="N934">
            <v>0</v>
          </cell>
          <cell r="O934">
            <v>0</v>
          </cell>
          <cell r="P934">
            <v>0</v>
          </cell>
          <cell r="Q934">
            <v>0</v>
          </cell>
          <cell r="R934">
            <v>0</v>
          </cell>
          <cell r="S934">
            <v>0</v>
          </cell>
          <cell r="T934">
            <v>0</v>
          </cell>
          <cell r="U934">
            <v>0</v>
          </cell>
          <cell r="V934">
            <v>0</v>
          </cell>
          <cell r="W934">
            <v>0</v>
          </cell>
        </row>
        <row r="935">
          <cell r="A935">
            <v>935</v>
          </cell>
        </row>
        <row r="936">
          <cell r="A936">
            <v>936</v>
          </cell>
          <cell r="E936" t="str">
            <v>Real Insurance Expense</v>
          </cell>
          <cell r="H936" t="str">
            <v>[USD 000s]</v>
          </cell>
          <cell r="I936" t="str">
            <v>[feed]</v>
          </cell>
          <cell r="K936">
            <v>1483.7942620832257</v>
          </cell>
          <cell r="L936">
            <v>2945.6176575293698</v>
          </cell>
          <cell r="M936">
            <v>2947.8407651954299</v>
          </cell>
          <cell r="N936">
            <v>2950.0655506785965</v>
          </cell>
          <cell r="O936">
            <v>2952.292015245147</v>
          </cell>
          <cell r="P936">
            <v>2954.5201601623135</v>
          </cell>
          <cell r="Q936">
            <v>2956.7499866982853</v>
          </cell>
          <cell r="R936">
            <v>2958.9814961222087</v>
          </cell>
          <cell r="S936">
            <v>2961.214689704188</v>
          </cell>
          <cell r="T936">
            <v>2963.4495687152857</v>
          </cell>
          <cell r="U936">
            <v>2965.6861344275239</v>
          </cell>
          <cell r="V936">
            <v>2967.924388113885</v>
          </cell>
          <cell r="W936">
            <v>732.36928710780273</v>
          </cell>
        </row>
        <row r="937">
          <cell r="A937">
            <v>937</v>
          </cell>
          <cell r="E937" t="str">
            <v>Real Growth Rate</v>
          </cell>
          <cell r="H937" t="str">
            <v>[%]</v>
          </cell>
          <cell r="I937" t="str">
            <v>[Calc]</v>
          </cell>
          <cell r="K937">
            <v>0</v>
          </cell>
          <cell r="L937">
            <v>0</v>
          </cell>
          <cell r="M937">
            <v>7.5471698113216412E-4</v>
          </cell>
          <cell r="N937">
            <v>7.5471698113216412E-4</v>
          </cell>
          <cell r="O937">
            <v>7.5471698113238617E-4</v>
          </cell>
          <cell r="P937">
            <v>7.5471698113216412E-4</v>
          </cell>
          <cell r="Q937">
            <v>7.5471698113216412E-4</v>
          </cell>
          <cell r="R937">
            <v>7.5471698113216412E-4</v>
          </cell>
          <cell r="S937">
            <v>7.5471698113216412E-4</v>
          </cell>
          <cell r="T937">
            <v>7.5471698113216412E-4</v>
          </cell>
          <cell r="U937">
            <v>7.5471698113216412E-4</v>
          </cell>
          <cell r="V937">
            <v>7.5471698113238617E-4</v>
          </cell>
          <cell r="W937">
            <v>-0.75323856293615921</v>
          </cell>
        </row>
        <row r="938">
          <cell r="A938">
            <v>938</v>
          </cell>
          <cell r="E938" t="str">
            <v>Nominal Insurance Expense</v>
          </cell>
          <cell r="H938" t="str">
            <v>[USD 000s]</v>
          </cell>
          <cell r="I938" t="str">
            <v>[Calc]</v>
          </cell>
          <cell r="K938">
            <v>1512.3287671232877</v>
          </cell>
          <cell r="L938">
            <v>3059.9999999999991</v>
          </cell>
          <cell r="M938">
            <v>3121.1999999999994</v>
          </cell>
          <cell r="N938">
            <v>3183.6239999999993</v>
          </cell>
          <cell r="O938">
            <v>3247.2964799999995</v>
          </cell>
          <cell r="P938">
            <v>3312.2424095999995</v>
          </cell>
          <cell r="Q938">
            <v>3378.4872577919996</v>
          </cell>
          <cell r="R938">
            <v>3446.0570029478395</v>
          </cell>
          <cell r="S938">
            <v>3514.978143006796</v>
          </cell>
          <cell r="T938">
            <v>3585.2777058669321</v>
          </cell>
          <cell r="U938">
            <v>3656.9832599842712</v>
          </cell>
          <cell r="V938">
            <v>3730.1229251839568</v>
          </cell>
          <cell r="W938">
            <v>938.151464470924</v>
          </cell>
        </row>
        <row r="939">
          <cell r="A939">
            <v>939</v>
          </cell>
          <cell r="E939" t="str">
            <v xml:space="preserve"> </v>
          </cell>
        </row>
        <row r="940">
          <cell r="A940">
            <v>940</v>
          </cell>
          <cell r="E940" t="str">
            <v>Insurance/NRC/Sec [feeds to Financial Statements]</v>
          </cell>
          <cell r="H940" t="str">
            <v>[USD 000s]</v>
          </cell>
          <cell r="I940" t="str">
            <v>[Feed]</v>
          </cell>
          <cell r="K940">
            <v>1512.3287671232877</v>
          </cell>
          <cell r="L940">
            <v>3059.9999999999991</v>
          </cell>
          <cell r="M940">
            <v>3121.1999999999994</v>
          </cell>
          <cell r="N940">
            <v>3183.6239999999993</v>
          </cell>
          <cell r="O940">
            <v>3247.2964799999995</v>
          </cell>
          <cell r="P940">
            <v>3312.2424095999995</v>
          </cell>
          <cell r="Q940">
            <v>3378.4872577919996</v>
          </cell>
          <cell r="R940">
            <v>3446.0570029478395</v>
          </cell>
          <cell r="S940">
            <v>3514.978143006796</v>
          </cell>
          <cell r="T940">
            <v>3585.2777058669321</v>
          </cell>
          <cell r="U940">
            <v>3656.9832599842712</v>
          </cell>
          <cell r="V940">
            <v>3730.1229251839568</v>
          </cell>
          <cell r="W940">
            <v>938.151464470924</v>
          </cell>
        </row>
        <row r="941">
          <cell r="A941">
            <v>941</v>
          </cell>
        </row>
        <row r="942">
          <cell r="A942">
            <v>942</v>
          </cell>
          <cell r="D942" t="str">
            <v>Administrative &amp; General</v>
          </cell>
        </row>
        <row r="943">
          <cell r="A943">
            <v>943</v>
          </cell>
        </row>
        <row r="944">
          <cell r="A944">
            <v>944</v>
          </cell>
          <cell r="B944">
            <v>1</v>
          </cell>
          <cell r="C944" t="str">
            <v>Active</v>
          </cell>
          <cell r="E944" t="str">
            <v>Administrative &amp; General</v>
          </cell>
          <cell r="H944" t="str">
            <v>[USD 000s]</v>
          </cell>
          <cell r="I944" t="str">
            <v>[feed]</v>
          </cell>
          <cell r="K944">
            <v>4925.8206254846218</v>
          </cell>
          <cell r="L944">
            <v>4909.3627625489507</v>
          </cell>
          <cell r="M944">
            <v>4913.0679419923845</v>
          </cell>
          <cell r="N944">
            <v>4916.7759177976623</v>
          </cell>
          <cell r="O944">
            <v>4920.4866920752456</v>
          </cell>
          <cell r="P944">
            <v>4924.2002669371896</v>
          </cell>
          <cell r="Q944">
            <v>4927.9166444971424</v>
          </cell>
          <cell r="R944">
            <v>4931.6358268703489</v>
          </cell>
          <cell r="S944">
            <v>4935.3578161736477</v>
          </cell>
          <cell r="T944">
            <v>4939.0826145254769</v>
          </cell>
          <cell r="U944">
            <v>4942.8102240458738</v>
          </cell>
          <cell r="V944">
            <v>4946.5406468564752</v>
          </cell>
          <cell r="W944">
            <v>1220.6154785130045</v>
          </cell>
        </row>
        <row r="945">
          <cell r="A945">
            <v>945</v>
          </cell>
          <cell r="E945">
            <v>1</v>
          </cell>
          <cell r="F945" t="str">
            <v>Real Scenario</v>
          </cell>
          <cell r="H945" t="str">
            <v>[USD 000s]</v>
          </cell>
          <cell r="I945" t="str">
            <v>[Input]</v>
          </cell>
          <cell r="K945">
            <v>4925.8206254846218</v>
          </cell>
          <cell r="L945">
            <v>4909.3627625489507</v>
          </cell>
          <cell r="M945">
            <v>4913.0679419923845</v>
          </cell>
          <cell r="N945">
            <v>4916.7759177976623</v>
          </cell>
          <cell r="O945">
            <v>4920.4866920752456</v>
          </cell>
          <cell r="P945">
            <v>4924.2002669371896</v>
          </cell>
          <cell r="Q945">
            <v>4927.9166444971424</v>
          </cell>
          <cell r="R945">
            <v>4931.6358268703489</v>
          </cell>
          <cell r="S945">
            <v>4935.3578161736477</v>
          </cell>
          <cell r="T945">
            <v>4939.0826145254769</v>
          </cell>
          <cell r="U945">
            <v>4942.8102240458738</v>
          </cell>
          <cell r="V945">
            <v>4946.5406468564752</v>
          </cell>
          <cell r="W945">
            <v>1220.6154785130045</v>
          </cell>
        </row>
        <row r="946">
          <cell r="A946">
            <v>946</v>
          </cell>
          <cell r="E946">
            <v>2</v>
          </cell>
          <cell r="F946" t="str">
            <v>Scenario</v>
          </cell>
          <cell r="G946" t="str">
            <v>Mike</v>
          </cell>
          <cell r="H946" t="str">
            <v>[USD 000s]</v>
          </cell>
          <cell r="I946" t="str">
            <v>[Input]</v>
          </cell>
          <cell r="K946">
            <v>5020.5479452054797</v>
          </cell>
          <cell r="L946">
            <v>5100</v>
          </cell>
          <cell r="M946">
            <v>5202</v>
          </cell>
          <cell r="N946">
            <v>5306.04</v>
          </cell>
          <cell r="O946">
            <v>5412.1607999999997</v>
          </cell>
          <cell r="P946">
            <v>5520.4040159999995</v>
          </cell>
          <cell r="Q946">
            <v>5630.8120963199999</v>
          </cell>
          <cell r="R946">
            <v>5743.4283382464</v>
          </cell>
          <cell r="S946">
            <v>5858.2969050113279</v>
          </cell>
          <cell r="T946">
            <v>5975.4628431115543</v>
          </cell>
          <cell r="U946">
            <v>6094.9720999737856</v>
          </cell>
          <cell r="V946">
            <v>6216.8715419732616</v>
          </cell>
          <cell r="W946">
            <v>1563.5857741182067</v>
          </cell>
        </row>
        <row r="947">
          <cell r="A947">
            <v>947</v>
          </cell>
          <cell r="E947">
            <v>3</v>
          </cell>
          <cell r="F947" t="str">
            <v>Real Scenario</v>
          </cell>
          <cell r="H947" t="str">
            <v>[USD 000s]</v>
          </cell>
          <cell r="I947" t="str">
            <v>[Input]</v>
          </cell>
          <cell r="J947" t="str">
            <v>?</v>
          </cell>
          <cell r="K947">
            <v>0</v>
          </cell>
          <cell r="L947">
            <v>0</v>
          </cell>
          <cell r="M947">
            <v>0</v>
          </cell>
          <cell r="N947">
            <v>0</v>
          </cell>
          <cell r="O947">
            <v>0</v>
          </cell>
          <cell r="P947">
            <v>0</v>
          </cell>
          <cell r="Q947">
            <v>0</v>
          </cell>
          <cell r="R947">
            <v>0</v>
          </cell>
          <cell r="S947">
            <v>0</v>
          </cell>
          <cell r="T947">
            <v>0</v>
          </cell>
          <cell r="U947">
            <v>0</v>
          </cell>
          <cell r="V947">
            <v>0</v>
          </cell>
          <cell r="W947">
            <v>0</v>
          </cell>
        </row>
        <row r="948">
          <cell r="A948">
            <v>948</v>
          </cell>
        </row>
        <row r="949">
          <cell r="A949">
            <v>949</v>
          </cell>
          <cell r="E949" t="str">
            <v>Real A&amp;G Expense</v>
          </cell>
          <cell r="H949" t="str">
            <v>[USD 000s]</v>
          </cell>
          <cell r="I949" t="str">
            <v>[feed]</v>
          </cell>
          <cell r="K949">
            <v>4925.8206254846218</v>
          </cell>
          <cell r="L949">
            <v>4909.3627625489507</v>
          </cell>
          <cell r="M949">
            <v>4913.0679419923845</v>
          </cell>
          <cell r="N949">
            <v>4916.7759177976623</v>
          </cell>
          <cell r="O949">
            <v>4920.4866920752456</v>
          </cell>
          <cell r="P949">
            <v>4924.2002669371896</v>
          </cell>
          <cell r="Q949">
            <v>4927.9166444971424</v>
          </cell>
          <cell r="R949">
            <v>4931.6358268703489</v>
          </cell>
          <cell r="S949">
            <v>4935.3578161736477</v>
          </cell>
          <cell r="T949">
            <v>4939.0826145254769</v>
          </cell>
          <cell r="U949">
            <v>4942.8102240458738</v>
          </cell>
          <cell r="V949">
            <v>4946.5406468564752</v>
          </cell>
          <cell r="W949">
            <v>1220.6154785130045</v>
          </cell>
        </row>
        <row r="950">
          <cell r="A950">
            <v>950</v>
          </cell>
          <cell r="E950" t="str">
            <v>Real Growth Rate</v>
          </cell>
          <cell r="H950" t="str">
            <v>[%]</v>
          </cell>
          <cell r="I950" t="str">
            <v>[Calc]</v>
          </cell>
          <cell r="K950">
            <v>0</v>
          </cell>
          <cell r="L950">
            <v>0</v>
          </cell>
          <cell r="M950">
            <v>7.5471698113216412E-4</v>
          </cell>
          <cell r="N950">
            <v>7.5471698113216412E-4</v>
          </cell>
          <cell r="O950">
            <v>7.5471698113216412E-4</v>
          </cell>
          <cell r="P950">
            <v>7.5471698113216412E-4</v>
          </cell>
          <cell r="Q950">
            <v>7.5471698113216412E-4</v>
          </cell>
          <cell r="R950">
            <v>7.5471698113238617E-4</v>
          </cell>
          <cell r="S950">
            <v>7.5471698113216412E-4</v>
          </cell>
          <cell r="T950">
            <v>7.5471698113216412E-4</v>
          </cell>
          <cell r="U950">
            <v>7.5471698113216412E-4</v>
          </cell>
          <cell r="V950">
            <v>7.5471698113216412E-4</v>
          </cell>
          <cell r="W950">
            <v>-0.75323856293615921</v>
          </cell>
        </row>
        <row r="951">
          <cell r="A951">
            <v>951</v>
          </cell>
          <cell r="E951" t="str">
            <v>Nominal A&amp;G Expense</v>
          </cell>
          <cell r="H951" t="str">
            <v>[USD 000s]</v>
          </cell>
          <cell r="I951" t="str">
            <v>[Calc]</v>
          </cell>
          <cell r="K951">
            <v>5020.5479452054797</v>
          </cell>
          <cell r="L951">
            <v>5100</v>
          </cell>
          <cell r="M951">
            <v>5202</v>
          </cell>
          <cell r="N951">
            <v>5306.04</v>
          </cell>
          <cell r="O951">
            <v>5412.1607999999997</v>
          </cell>
          <cell r="P951">
            <v>5520.4040159999995</v>
          </cell>
          <cell r="Q951">
            <v>5630.8120963199999</v>
          </cell>
          <cell r="R951">
            <v>5743.4283382464</v>
          </cell>
          <cell r="S951">
            <v>5858.2969050113279</v>
          </cell>
          <cell r="T951">
            <v>5975.4628431115543</v>
          </cell>
          <cell r="U951">
            <v>6094.9720999737865</v>
          </cell>
          <cell r="V951">
            <v>6216.8715419732616</v>
          </cell>
          <cell r="W951">
            <v>1563.5857741182067</v>
          </cell>
        </row>
        <row r="952">
          <cell r="A952">
            <v>952</v>
          </cell>
          <cell r="E952" t="str">
            <v xml:space="preserve"> </v>
          </cell>
        </row>
        <row r="953">
          <cell r="A953">
            <v>953</v>
          </cell>
          <cell r="E953" t="str">
            <v>Administrative &amp; General [feeds to Financial Statements]</v>
          </cell>
          <cell r="H953" t="str">
            <v>[USD 000s]</v>
          </cell>
          <cell r="I953" t="str">
            <v>[Feed]</v>
          </cell>
          <cell r="K953">
            <v>5020.5479452054797</v>
          </cell>
          <cell r="L953">
            <v>5100</v>
          </cell>
          <cell r="M953">
            <v>5202</v>
          </cell>
          <cell r="N953">
            <v>5306.04</v>
          </cell>
          <cell r="O953">
            <v>5412.1607999999997</v>
          </cell>
          <cell r="P953">
            <v>5520.4040159999995</v>
          </cell>
          <cell r="Q953">
            <v>5630.8120963199999</v>
          </cell>
          <cell r="R953">
            <v>5743.4283382464</v>
          </cell>
          <cell r="S953">
            <v>5858.2969050113279</v>
          </cell>
          <cell r="T953">
            <v>5975.4628431115543</v>
          </cell>
          <cell r="U953">
            <v>6094.9720999737865</v>
          </cell>
          <cell r="V953">
            <v>6216.8715419732616</v>
          </cell>
          <cell r="W953">
            <v>1563.5857741182067</v>
          </cell>
        </row>
        <row r="954">
          <cell r="A954">
            <v>954</v>
          </cell>
        </row>
        <row r="955">
          <cell r="A955">
            <v>955</v>
          </cell>
          <cell r="D955" t="str">
            <v>Benefits/Payroll Tax</v>
          </cell>
        </row>
        <row r="956">
          <cell r="A956">
            <v>956</v>
          </cell>
        </row>
        <row r="957">
          <cell r="A957">
            <v>957</v>
          </cell>
          <cell r="B957">
            <v>1</v>
          </cell>
          <cell r="C957" t="str">
            <v>Active</v>
          </cell>
          <cell r="E957" t="str">
            <v>Benefits/Payroll Tax</v>
          </cell>
          <cell r="H957" t="str">
            <v>[USD 000s]</v>
          </cell>
          <cell r="I957" t="str">
            <v>[feed]</v>
          </cell>
          <cell r="K957">
            <v>3694.4251434479197</v>
          </cell>
          <cell r="L957">
            <v>7334.1461245995033</v>
          </cell>
          <cell r="M957">
            <v>7339.681329221843</v>
          </cell>
          <cell r="N957">
            <v>7345.2207113571058</v>
          </cell>
          <cell r="O957">
            <v>7350.7642741581312</v>
          </cell>
          <cell r="P957">
            <v>7356.3120207801376</v>
          </cell>
          <cell r="Q957">
            <v>7361.8639543807267</v>
          </cell>
          <cell r="R957">
            <v>7367.4200781198824</v>
          </cell>
          <cell r="S957">
            <v>7372.9803951599743</v>
          </cell>
          <cell r="T957">
            <v>7378.5449086657554</v>
          </cell>
          <cell r="U957">
            <v>7384.1136218043721</v>
          </cell>
          <cell r="V957">
            <v>7389.6865377453569</v>
          </cell>
          <cell r="W957">
            <v>1823.4896695053631</v>
          </cell>
        </row>
        <row r="958">
          <cell r="A958">
            <v>958</v>
          </cell>
          <cell r="E958">
            <v>1</v>
          </cell>
          <cell r="F958" t="str">
            <v>Real Scenario</v>
          </cell>
          <cell r="H958" t="str">
            <v>[USD 000s]</v>
          </cell>
          <cell r="I958" t="str">
            <v>[Input]</v>
          </cell>
          <cell r="K958">
            <v>3694.4251434479197</v>
          </cell>
          <cell r="L958">
            <v>7334.1461245995033</v>
          </cell>
          <cell r="M958">
            <v>7339.681329221843</v>
          </cell>
          <cell r="N958">
            <v>7345.2207113571058</v>
          </cell>
          <cell r="O958">
            <v>7350.7642741581312</v>
          </cell>
          <cell r="P958">
            <v>7356.3120207801376</v>
          </cell>
          <cell r="Q958">
            <v>7361.8639543807267</v>
          </cell>
          <cell r="R958">
            <v>7367.4200781198824</v>
          </cell>
          <cell r="S958">
            <v>7372.9803951599743</v>
          </cell>
          <cell r="T958">
            <v>7378.5449086657554</v>
          </cell>
          <cell r="U958">
            <v>7384.1136218043721</v>
          </cell>
          <cell r="V958">
            <v>7389.6865377453569</v>
          </cell>
          <cell r="W958">
            <v>1823.4896695053631</v>
          </cell>
        </row>
        <row r="959">
          <cell r="A959">
            <v>959</v>
          </cell>
          <cell r="E959">
            <v>2</v>
          </cell>
          <cell r="F959" t="str">
            <v>Scenario</v>
          </cell>
          <cell r="G959" t="str">
            <v>Mike</v>
          </cell>
          <cell r="H959" t="str">
            <v>[USD 000s]</v>
          </cell>
          <cell r="I959" t="str">
            <v>[Input]</v>
          </cell>
          <cell r="K959">
            <v>3765.4717808219179</v>
          </cell>
          <cell r="L959">
            <v>7618.9410000000007</v>
          </cell>
          <cell r="M959">
            <v>7771.3198200000006</v>
          </cell>
          <cell r="N959">
            <v>7926.7462164000008</v>
          </cell>
          <cell r="O959">
            <v>8085.2811407280005</v>
          </cell>
          <cell r="P959">
            <v>8246.9867635425599</v>
          </cell>
          <cell r="Q959">
            <v>8411.9264988134109</v>
          </cell>
          <cell r="R959">
            <v>8580.1650287896791</v>
          </cell>
          <cell r="S959">
            <v>8751.7683293654736</v>
          </cell>
          <cell r="T959">
            <v>8926.8036959527835</v>
          </cell>
          <cell r="U959">
            <v>9105.33976987184</v>
          </cell>
          <cell r="V959">
            <v>9287.4465652692761</v>
          </cell>
          <cell r="W959">
            <v>2335.8564238129306</v>
          </cell>
        </row>
        <row r="960">
          <cell r="A960">
            <v>960</v>
          </cell>
          <cell r="E960">
            <v>3</v>
          </cell>
          <cell r="F960" t="str">
            <v>Scenario</v>
          </cell>
          <cell r="H960" t="str">
            <v>[USD 000s]</v>
          </cell>
          <cell r="I960" t="str">
            <v>[Input]</v>
          </cell>
          <cell r="K960">
            <v>0</v>
          </cell>
          <cell r="L960">
            <v>0</v>
          </cell>
          <cell r="M960">
            <v>0</v>
          </cell>
          <cell r="N960">
            <v>0</v>
          </cell>
          <cell r="O960">
            <v>0</v>
          </cell>
          <cell r="P960">
            <v>0</v>
          </cell>
          <cell r="Q960">
            <v>0</v>
          </cell>
          <cell r="R960">
            <v>0</v>
          </cell>
          <cell r="S960">
            <v>0</v>
          </cell>
          <cell r="T960">
            <v>0</v>
          </cell>
          <cell r="U960">
            <v>0</v>
          </cell>
          <cell r="V960">
            <v>0</v>
          </cell>
          <cell r="W960">
            <v>0</v>
          </cell>
        </row>
        <row r="961">
          <cell r="A961">
            <v>961</v>
          </cell>
          <cell r="K961" t="str">
            <v xml:space="preserve">                                                                         </v>
          </cell>
        </row>
        <row r="962">
          <cell r="A962">
            <v>962</v>
          </cell>
          <cell r="E962" t="str">
            <v>Real Benefits/Payroll Expense</v>
          </cell>
          <cell r="H962" t="str">
            <v>[USD 000s]</v>
          </cell>
          <cell r="I962" t="str">
            <v>[feed]</v>
          </cell>
          <cell r="K962">
            <v>3694.4251434479197</v>
          </cell>
          <cell r="L962">
            <v>7334.1461245995033</v>
          </cell>
          <cell r="M962">
            <v>7339.681329221843</v>
          </cell>
          <cell r="N962">
            <v>7345.2207113571058</v>
          </cell>
          <cell r="O962">
            <v>7350.7642741581312</v>
          </cell>
          <cell r="P962">
            <v>7356.3120207801376</v>
          </cell>
          <cell r="Q962">
            <v>7361.8639543807267</v>
          </cell>
          <cell r="R962">
            <v>7367.4200781198824</v>
          </cell>
          <cell r="S962">
            <v>7372.9803951599743</v>
          </cell>
          <cell r="T962">
            <v>7378.5449086657554</v>
          </cell>
          <cell r="U962">
            <v>7384.1136218043721</v>
          </cell>
          <cell r="V962">
            <v>7389.6865377453569</v>
          </cell>
          <cell r="W962">
            <v>1823.4896695053631</v>
          </cell>
        </row>
        <row r="963">
          <cell r="A963">
            <v>963</v>
          </cell>
          <cell r="E963" t="str">
            <v>Real Growth Rate</v>
          </cell>
          <cell r="H963" t="str">
            <v>[%]</v>
          </cell>
          <cell r="I963" t="str">
            <v>[Calc]</v>
          </cell>
          <cell r="K963">
            <v>0</v>
          </cell>
          <cell r="L963">
            <v>0</v>
          </cell>
          <cell r="M963">
            <v>7.5471698113216412E-4</v>
          </cell>
          <cell r="N963">
            <v>7.5471698113216412E-4</v>
          </cell>
          <cell r="O963">
            <v>7.5471698113216412E-4</v>
          </cell>
          <cell r="P963">
            <v>7.5471698113216412E-4</v>
          </cell>
          <cell r="Q963">
            <v>7.5471698113216412E-4</v>
          </cell>
          <cell r="R963">
            <v>7.5471698113216412E-4</v>
          </cell>
          <cell r="S963">
            <v>7.5471698113216412E-4</v>
          </cell>
          <cell r="T963">
            <v>7.5471698113216412E-4</v>
          </cell>
          <cell r="U963">
            <v>7.5471698113216412E-4</v>
          </cell>
          <cell r="V963">
            <v>7.5471698113216412E-4</v>
          </cell>
          <cell r="W963">
            <v>-0.7532385629361591</v>
          </cell>
        </row>
        <row r="964">
          <cell r="A964">
            <v>964</v>
          </cell>
          <cell r="E964" t="str">
            <v>Nominal Benefits/Payroll Expense</v>
          </cell>
          <cell r="H964" t="str">
            <v>[USD 000s]</v>
          </cell>
          <cell r="I964" t="str">
            <v>[Calc]</v>
          </cell>
          <cell r="K964">
            <v>3765.4717808219179</v>
          </cell>
          <cell r="L964">
            <v>7618.9410000000007</v>
          </cell>
          <cell r="M964">
            <v>7771.3198200000006</v>
          </cell>
          <cell r="N964">
            <v>7926.7462164000008</v>
          </cell>
          <cell r="O964">
            <v>8085.2811407280005</v>
          </cell>
          <cell r="P964">
            <v>8246.9867635425599</v>
          </cell>
          <cell r="Q964">
            <v>8411.9264988134109</v>
          </cell>
          <cell r="R964">
            <v>8580.1650287896791</v>
          </cell>
          <cell r="S964">
            <v>8751.7683293654736</v>
          </cell>
          <cell r="T964">
            <v>8926.8036959527835</v>
          </cell>
          <cell r="U964">
            <v>9105.33976987184</v>
          </cell>
          <cell r="V964">
            <v>9287.4465652692761</v>
          </cell>
          <cell r="W964">
            <v>2335.8564238129306</v>
          </cell>
        </row>
        <row r="965">
          <cell r="A965">
            <v>965</v>
          </cell>
          <cell r="E965" t="str">
            <v xml:space="preserve"> </v>
          </cell>
        </row>
        <row r="966">
          <cell r="A966">
            <v>966</v>
          </cell>
          <cell r="E966" t="str">
            <v>Benefits/Payroll Tax [feeds to Financial Statements]</v>
          </cell>
          <cell r="H966" t="str">
            <v>[USD 000s]</v>
          </cell>
          <cell r="I966" t="str">
            <v>[Feed]</v>
          </cell>
          <cell r="K966">
            <v>3765.4717808219179</v>
          </cell>
          <cell r="L966">
            <v>7618.9410000000007</v>
          </cell>
          <cell r="M966">
            <v>7771.3198200000006</v>
          </cell>
          <cell r="N966">
            <v>7926.7462164000008</v>
          </cell>
          <cell r="O966">
            <v>8085.2811407280005</v>
          </cell>
          <cell r="P966">
            <v>8246.9867635425599</v>
          </cell>
          <cell r="Q966">
            <v>8411.9264988134109</v>
          </cell>
          <cell r="R966">
            <v>8580.1650287896791</v>
          </cell>
          <cell r="S966">
            <v>8751.7683293654736</v>
          </cell>
          <cell r="T966">
            <v>8926.8036959527835</v>
          </cell>
          <cell r="U966">
            <v>9105.33976987184</v>
          </cell>
          <cell r="V966">
            <v>9287.4465652692761</v>
          </cell>
          <cell r="W966">
            <v>2335.8564238129306</v>
          </cell>
        </row>
        <row r="967">
          <cell r="A967">
            <v>967</v>
          </cell>
        </row>
        <row r="968">
          <cell r="A968">
            <v>968</v>
          </cell>
          <cell r="D968" t="str">
            <v>Decommissioning</v>
          </cell>
        </row>
        <row r="969">
          <cell r="A969">
            <v>969</v>
          </cell>
        </row>
        <row r="970">
          <cell r="A970">
            <v>970</v>
          </cell>
          <cell r="E970" t="str">
            <v>Current Decommissioning Liability</v>
          </cell>
          <cell r="H970" t="str">
            <v>[USD 000s]</v>
          </cell>
          <cell r="I970" t="str">
            <v>[Calc]</v>
          </cell>
          <cell r="K970">
            <v>0</v>
          </cell>
          <cell r="L970">
            <v>0</v>
          </cell>
          <cell r="M970">
            <v>0</v>
          </cell>
          <cell r="N970">
            <v>0</v>
          </cell>
          <cell r="O970">
            <v>0</v>
          </cell>
          <cell r="P970">
            <v>0</v>
          </cell>
          <cell r="Q970">
            <v>0</v>
          </cell>
          <cell r="R970">
            <v>0</v>
          </cell>
          <cell r="S970">
            <v>0</v>
          </cell>
          <cell r="T970">
            <v>0</v>
          </cell>
          <cell r="U970">
            <v>0</v>
          </cell>
          <cell r="V970">
            <v>0</v>
          </cell>
          <cell r="W970">
            <v>0</v>
          </cell>
        </row>
        <row r="971">
          <cell r="A971">
            <v>971</v>
          </cell>
        </row>
        <row r="972">
          <cell r="A972">
            <v>972</v>
          </cell>
          <cell r="E972" t="str">
            <v>Fund contribution to date</v>
          </cell>
          <cell r="H972" t="str">
            <v>[USD 000s]</v>
          </cell>
          <cell r="I972" t="str">
            <v>[Feed]</v>
          </cell>
          <cell r="K972">
            <v>0</v>
          </cell>
          <cell r="L972">
            <v>0</v>
          </cell>
          <cell r="M972">
            <v>0</v>
          </cell>
          <cell r="N972">
            <v>0</v>
          </cell>
          <cell r="O972">
            <v>0</v>
          </cell>
          <cell r="P972">
            <v>0</v>
          </cell>
          <cell r="Q972">
            <v>0</v>
          </cell>
          <cell r="R972">
            <v>0</v>
          </cell>
          <cell r="S972">
            <v>0</v>
          </cell>
          <cell r="T972">
            <v>0</v>
          </cell>
          <cell r="U972">
            <v>0</v>
          </cell>
          <cell r="V972">
            <v>0</v>
          </cell>
          <cell r="W972">
            <v>0</v>
          </cell>
        </row>
        <row r="973">
          <cell r="A973">
            <v>973</v>
          </cell>
        </row>
        <row r="974">
          <cell r="A974">
            <v>974</v>
          </cell>
          <cell r="E974" t="str">
            <v>Interest on Fund contribution to date</v>
          </cell>
          <cell r="H974" t="str">
            <v>[USD 000s]</v>
          </cell>
          <cell r="I974" t="str">
            <v>[Calc]</v>
          </cell>
          <cell r="K974">
            <v>0</v>
          </cell>
          <cell r="L974">
            <v>0</v>
          </cell>
          <cell r="M974">
            <v>0</v>
          </cell>
          <cell r="N974">
            <v>0</v>
          </cell>
          <cell r="O974">
            <v>0</v>
          </cell>
          <cell r="P974">
            <v>0</v>
          </cell>
          <cell r="Q974">
            <v>0</v>
          </cell>
          <cell r="R974">
            <v>0</v>
          </cell>
          <cell r="S974">
            <v>0</v>
          </cell>
          <cell r="T974">
            <v>0</v>
          </cell>
          <cell r="U974">
            <v>0</v>
          </cell>
          <cell r="V974">
            <v>0</v>
          </cell>
          <cell r="W974">
            <v>0</v>
          </cell>
        </row>
        <row r="975">
          <cell r="A975">
            <v>975</v>
          </cell>
        </row>
        <row r="976">
          <cell r="A976">
            <v>976</v>
          </cell>
          <cell r="E976" t="str">
            <v>Cash necessary to meet fund target</v>
          </cell>
          <cell r="H976" t="str">
            <v>[USD 000s]</v>
          </cell>
          <cell r="I976" t="str">
            <v>[Calc]</v>
          </cell>
          <cell r="K976">
            <v>0</v>
          </cell>
          <cell r="L976">
            <v>0</v>
          </cell>
          <cell r="M976">
            <v>0</v>
          </cell>
          <cell r="N976">
            <v>0</v>
          </cell>
          <cell r="O976">
            <v>0</v>
          </cell>
          <cell r="P976">
            <v>0</v>
          </cell>
          <cell r="Q976">
            <v>0</v>
          </cell>
          <cell r="R976">
            <v>0</v>
          </cell>
          <cell r="S976">
            <v>0</v>
          </cell>
          <cell r="T976">
            <v>0</v>
          </cell>
          <cell r="U976">
            <v>0</v>
          </cell>
          <cell r="V976">
            <v>0</v>
          </cell>
          <cell r="W976">
            <v>0</v>
          </cell>
        </row>
        <row r="977">
          <cell r="A977">
            <v>977</v>
          </cell>
        </row>
        <row r="978">
          <cell r="A978">
            <v>978</v>
          </cell>
          <cell r="E978" t="str">
            <v>Revenue necessary for Decommissioning Liability</v>
          </cell>
          <cell r="H978" t="str">
            <v>[USD 000s]</v>
          </cell>
          <cell r="I978" t="str">
            <v>[Feed]</v>
          </cell>
          <cell r="K978">
            <v>0</v>
          </cell>
          <cell r="L978">
            <v>0</v>
          </cell>
          <cell r="M978">
            <v>0</v>
          </cell>
          <cell r="N978">
            <v>0</v>
          </cell>
          <cell r="O978">
            <v>0</v>
          </cell>
          <cell r="P978">
            <v>0</v>
          </cell>
          <cell r="Q978">
            <v>0</v>
          </cell>
          <cell r="R978">
            <v>0</v>
          </cell>
          <cell r="S978">
            <v>0</v>
          </cell>
          <cell r="T978">
            <v>0</v>
          </cell>
          <cell r="U978">
            <v>0</v>
          </cell>
          <cell r="V978">
            <v>0</v>
          </cell>
          <cell r="W978">
            <v>0</v>
          </cell>
        </row>
        <row r="979">
          <cell r="A979">
            <v>979</v>
          </cell>
          <cell r="E979" t="str">
            <v xml:space="preserve"> </v>
          </cell>
        </row>
        <row r="980">
          <cell r="A980">
            <v>980</v>
          </cell>
          <cell r="E980" t="str">
            <v>Decommissioning Expense</v>
          </cell>
          <cell r="H980" t="str">
            <v>[USD 000s]</v>
          </cell>
          <cell r="I980" t="str">
            <v>[Feed]</v>
          </cell>
          <cell r="K980">
            <v>0</v>
          </cell>
          <cell r="L980">
            <v>0</v>
          </cell>
          <cell r="M980">
            <v>0</v>
          </cell>
          <cell r="N980">
            <v>0</v>
          </cell>
          <cell r="O980">
            <v>0</v>
          </cell>
          <cell r="P980">
            <v>0</v>
          </cell>
          <cell r="Q980">
            <v>0</v>
          </cell>
          <cell r="R980">
            <v>0</v>
          </cell>
          <cell r="S980">
            <v>0</v>
          </cell>
          <cell r="T980">
            <v>0</v>
          </cell>
          <cell r="U980">
            <v>0</v>
          </cell>
          <cell r="V980">
            <v>0</v>
          </cell>
          <cell r="W980">
            <v>0</v>
          </cell>
        </row>
        <row r="981">
          <cell r="A981">
            <v>981</v>
          </cell>
        </row>
        <row r="982">
          <cell r="A982">
            <v>982</v>
          </cell>
          <cell r="E982" t="str">
            <v>Value of Decommissioning Liability</v>
          </cell>
          <cell r="H982" t="str">
            <v>[USD 000s]</v>
          </cell>
          <cell r="I982" t="str">
            <v>[Feed]</v>
          </cell>
          <cell r="K982">
            <v>0</v>
          </cell>
          <cell r="L982">
            <v>0</v>
          </cell>
          <cell r="M982">
            <v>0</v>
          </cell>
          <cell r="N982">
            <v>0</v>
          </cell>
          <cell r="O982">
            <v>0</v>
          </cell>
          <cell r="P982">
            <v>0</v>
          </cell>
          <cell r="Q982">
            <v>0</v>
          </cell>
          <cell r="R982">
            <v>0</v>
          </cell>
          <cell r="S982">
            <v>0</v>
          </cell>
          <cell r="T982">
            <v>0</v>
          </cell>
          <cell r="U982">
            <v>0</v>
          </cell>
          <cell r="V982">
            <v>0</v>
          </cell>
          <cell r="W982">
            <v>0</v>
          </cell>
        </row>
        <row r="983">
          <cell r="A983">
            <v>983</v>
          </cell>
        </row>
        <row r="984">
          <cell r="A984">
            <v>984</v>
          </cell>
          <cell r="E984" t="str">
            <v>Fund Contribution to Date</v>
          </cell>
          <cell r="H984" t="str">
            <v>[USD 000s]</v>
          </cell>
          <cell r="I984" t="str">
            <v>[Feed]</v>
          </cell>
          <cell r="K984">
            <v>0</v>
          </cell>
          <cell r="L984">
            <v>0</v>
          </cell>
          <cell r="M984">
            <v>0</v>
          </cell>
          <cell r="N984">
            <v>0</v>
          </cell>
          <cell r="O984">
            <v>0</v>
          </cell>
          <cell r="P984">
            <v>0</v>
          </cell>
          <cell r="Q984">
            <v>0</v>
          </cell>
          <cell r="R984">
            <v>0</v>
          </cell>
          <cell r="S984">
            <v>0</v>
          </cell>
          <cell r="T984">
            <v>0</v>
          </cell>
          <cell r="U984">
            <v>0</v>
          </cell>
          <cell r="V984">
            <v>0</v>
          </cell>
          <cell r="W984">
            <v>0</v>
          </cell>
        </row>
        <row r="985">
          <cell r="A985">
            <v>985</v>
          </cell>
        </row>
        <row r="986">
          <cell r="A986">
            <v>986</v>
          </cell>
          <cell r="E986" t="str">
            <v>Interest on Fund Contibution to Date</v>
          </cell>
          <cell r="H986" t="str">
            <v>[USD 000s]</v>
          </cell>
          <cell r="I986" t="str">
            <v>[Feed]</v>
          </cell>
          <cell r="K986">
            <v>0</v>
          </cell>
          <cell r="L986">
            <v>0</v>
          </cell>
          <cell r="M986">
            <v>0</v>
          </cell>
          <cell r="N986">
            <v>0</v>
          </cell>
          <cell r="O986">
            <v>0</v>
          </cell>
          <cell r="P986">
            <v>0</v>
          </cell>
          <cell r="Q986">
            <v>0</v>
          </cell>
          <cell r="R986">
            <v>0</v>
          </cell>
          <cell r="S986">
            <v>0</v>
          </cell>
          <cell r="T986">
            <v>0</v>
          </cell>
          <cell r="U986">
            <v>0</v>
          </cell>
          <cell r="V986">
            <v>0</v>
          </cell>
          <cell r="W986">
            <v>0</v>
          </cell>
        </row>
        <row r="987">
          <cell r="A987">
            <v>987</v>
          </cell>
        </row>
        <row r="988">
          <cell r="A988">
            <v>988</v>
          </cell>
          <cell r="E988" t="str">
            <v>Cash Contribution this year</v>
          </cell>
          <cell r="H988" t="str">
            <v>[USD 000s]</v>
          </cell>
          <cell r="I988" t="str">
            <v>[Feed]</v>
          </cell>
          <cell r="K988">
            <v>0</v>
          </cell>
          <cell r="L988">
            <v>0</v>
          </cell>
          <cell r="M988">
            <v>0</v>
          </cell>
          <cell r="N988">
            <v>0</v>
          </cell>
          <cell r="O988">
            <v>0</v>
          </cell>
          <cell r="P988">
            <v>0</v>
          </cell>
          <cell r="Q988">
            <v>0</v>
          </cell>
          <cell r="R988">
            <v>0</v>
          </cell>
          <cell r="S988">
            <v>0</v>
          </cell>
          <cell r="T988">
            <v>0</v>
          </cell>
          <cell r="U988">
            <v>0</v>
          </cell>
          <cell r="V988">
            <v>0</v>
          </cell>
          <cell r="W988">
            <v>0</v>
          </cell>
        </row>
        <row r="989">
          <cell r="A989">
            <v>989</v>
          </cell>
        </row>
        <row r="990">
          <cell r="A990">
            <v>990</v>
          </cell>
        </row>
        <row r="991">
          <cell r="A991">
            <v>991</v>
          </cell>
          <cell r="D991" t="str">
            <v>Taxes other than income taxes</v>
          </cell>
        </row>
        <row r="992">
          <cell r="A992">
            <v>992</v>
          </cell>
        </row>
        <row r="993">
          <cell r="A993">
            <v>993</v>
          </cell>
          <cell r="B993">
            <v>1</v>
          </cell>
          <cell r="C993" t="str">
            <v>Active</v>
          </cell>
          <cell r="E993" t="str">
            <v>Total Ad Valorem Taxes</v>
          </cell>
          <cell r="H993" t="str">
            <v>[USD 000s]</v>
          </cell>
          <cell r="I993" t="str">
            <v>[feed]</v>
          </cell>
          <cell r="K993">
            <v>1483.7942620832257</v>
          </cell>
          <cell r="L993">
            <v>2887.8604485582064</v>
          </cell>
          <cell r="M993">
            <v>2833.3725155665425</v>
          </cell>
          <cell r="N993">
            <v>2779.9126567822682</v>
          </cell>
          <cell r="O993">
            <v>2727.4614745788294</v>
          </cell>
          <cell r="P993">
            <v>2675.9999373226256</v>
          </cell>
          <cell r="Q993">
            <v>2625.5093724674816</v>
          </cell>
          <cell r="R993">
            <v>2575.9714597794164</v>
          </cell>
          <cell r="S993">
            <v>2527.368224689239</v>
          </cell>
          <cell r="T993">
            <v>2479.6820317705742</v>
          </cell>
          <cell r="U993">
            <v>2027.4129819507839</v>
          </cell>
          <cell r="V993">
            <v>1591.3279254557099</v>
          </cell>
          <cell r="W993">
            <v>288.73409244505257</v>
          </cell>
        </row>
        <row r="994">
          <cell r="A994">
            <v>994</v>
          </cell>
          <cell r="E994">
            <v>1</v>
          </cell>
          <cell r="F994" t="str">
            <v>Real Scenario</v>
          </cell>
          <cell r="H994" t="str">
            <v>[USD 000s]</v>
          </cell>
          <cell r="I994" t="str">
            <v>[Input]</v>
          </cell>
          <cell r="K994">
            <v>1483.7942620832257</v>
          </cell>
          <cell r="L994">
            <v>2887.8604485582064</v>
          </cell>
          <cell r="M994">
            <v>2833.3725155665425</v>
          </cell>
          <cell r="N994">
            <v>2779.9126567822682</v>
          </cell>
          <cell r="O994">
            <v>2727.4614745788294</v>
          </cell>
          <cell r="P994">
            <v>2675.9999373226256</v>
          </cell>
          <cell r="Q994">
            <v>2625.5093724674816</v>
          </cell>
          <cell r="R994">
            <v>2575.9714597794164</v>
          </cell>
          <cell r="S994">
            <v>2527.368224689239</v>
          </cell>
          <cell r="T994">
            <v>2479.6820317705742</v>
          </cell>
          <cell r="U994">
            <v>2027.4129819507839</v>
          </cell>
          <cell r="V994">
            <v>1591.3279254557099</v>
          </cell>
          <cell r="W994">
            <v>288.73409244505257</v>
          </cell>
        </row>
        <row r="995">
          <cell r="A995">
            <v>995</v>
          </cell>
          <cell r="E995">
            <v>2</v>
          </cell>
          <cell r="F995" t="str">
            <v>Scenario</v>
          </cell>
          <cell r="H995" t="str">
            <v>[USD 000s]</v>
          </cell>
          <cell r="I995" t="str">
            <v>[Input]</v>
          </cell>
          <cell r="K995">
            <v>1512.3287671232877</v>
          </cell>
          <cell r="L995">
            <v>3000</v>
          </cell>
          <cell r="M995">
            <v>3000</v>
          </cell>
          <cell r="N995">
            <v>3000</v>
          </cell>
          <cell r="O995">
            <v>3000</v>
          </cell>
          <cell r="P995">
            <v>3000</v>
          </cell>
          <cell r="Q995">
            <v>3000</v>
          </cell>
          <cell r="R995">
            <v>3000</v>
          </cell>
          <cell r="S995">
            <v>3000</v>
          </cell>
          <cell r="T995">
            <v>3000</v>
          </cell>
          <cell r="U995">
            <v>2500</v>
          </cell>
          <cell r="V995">
            <v>2000</v>
          </cell>
          <cell r="W995">
            <v>369.86301369863014</v>
          </cell>
        </row>
        <row r="996">
          <cell r="A996">
            <v>996</v>
          </cell>
          <cell r="E996">
            <v>3</v>
          </cell>
          <cell r="F996" t="str">
            <v>Real Scenario</v>
          </cell>
          <cell r="H996" t="str">
            <v>[USD 000s]</v>
          </cell>
          <cell r="I996" t="str">
            <v>[Input]</v>
          </cell>
          <cell r="K996">
            <v>0</v>
          </cell>
          <cell r="L996">
            <v>0</v>
          </cell>
          <cell r="M996">
            <v>0</v>
          </cell>
          <cell r="N996">
            <v>0</v>
          </cell>
          <cell r="O996">
            <v>0</v>
          </cell>
          <cell r="P996">
            <v>0</v>
          </cell>
          <cell r="Q996">
            <v>0</v>
          </cell>
          <cell r="R996">
            <v>0</v>
          </cell>
          <cell r="S996">
            <v>0</v>
          </cell>
          <cell r="T996">
            <v>0</v>
          </cell>
          <cell r="U996">
            <v>0</v>
          </cell>
          <cell r="V996">
            <v>0</v>
          </cell>
          <cell r="W996">
            <v>0</v>
          </cell>
        </row>
        <row r="997">
          <cell r="A997">
            <v>997</v>
          </cell>
        </row>
        <row r="998">
          <cell r="A998">
            <v>998</v>
          </cell>
          <cell r="E998" t="str">
            <v>Real Ad Valorem Expense</v>
          </cell>
          <cell r="H998" t="str">
            <v>[USD 000s]</v>
          </cell>
          <cell r="I998" t="str">
            <v>[feed]</v>
          </cell>
          <cell r="K998">
            <v>1483.7942620832257</v>
          </cell>
          <cell r="L998">
            <v>2887.8604485582064</v>
          </cell>
          <cell r="M998">
            <v>2833.3725155665425</v>
          </cell>
          <cell r="N998">
            <v>2779.9126567822682</v>
          </cell>
          <cell r="O998">
            <v>2727.4614745788294</v>
          </cell>
          <cell r="P998">
            <v>2675.9999373226256</v>
          </cell>
          <cell r="Q998">
            <v>2625.5093724674816</v>
          </cell>
          <cell r="R998">
            <v>2575.9714597794164</v>
          </cell>
          <cell r="S998">
            <v>2527.368224689239</v>
          </cell>
          <cell r="T998">
            <v>2479.6820317705742</v>
          </cell>
          <cell r="U998">
            <v>2027.4129819507839</v>
          </cell>
          <cell r="V998">
            <v>1591.3279254557099</v>
          </cell>
          <cell r="W998">
            <v>288.73409244505257</v>
          </cell>
        </row>
        <row r="999">
          <cell r="A999">
            <v>999</v>
          </cell>
          <cell r="E999" t="str">
            <v>Real Growth Rate</v>
          </cell>
          <cell r="H999" t="str">
            <v>[%]</v>
          </cell>
          <cell r="I999" t="str">
            <v>[Calc]</v>
          </cell>
          <cell r="K999">
            <v>0</v>
          </cell>
          <cell r="L999">
            <v>0</v>
          </cell>
          <cell r="M999">
            <v>-1.8867924528301772E-2</v>
          </cell>
          <cell r="N999">
            <v>-1.8867924528301883E-2</v>
          </cell>
          <cell r="O999">
            <v>-1.8867924528301772E-2</v>
          </cell>
          <cell r="P999">
            <v>-1.8867924528301772E-2</v>
          </cell>
          <cell r="Q999">
            <v>-1.8867924528301883E-2</v>
          </cell>
          <cell r="R999">
            <v>-1.8867924528301772E-2</v>
          </cell>
          <cell r="S999">
            <v>-1.8867924528301772E-2</v>
          </cell>
          <cell r="T999">
            <v>-1.8867924528301883E-2</v>
          </cell>
          <cell r="U999">
            <v>-0.18238993710691831</v>
          </cell>
          <cell r="V999">
            <v>-0.21509433962264135</v>
          </cell>
          <cell r="W999">
            <v>-0.81855776686482296</v>
          </cell>
        </row>
        <row r="1000">
          <cell r="A1000">
            <v>1000</v>
          </cell>
          <cell r="E1000" t="str">
            <v>Nominal Ad Valorem Expense</v>
          </cell>
          <cell r="H1000" t="str">
            <v>[USD 000s]</v>
          </cell>
          <cell r="I1000" t="str">
            <v>[Calc]</v>
          </cell>
          <cell r="K1000">
            <v>1512.3287671232877</v>
          </cell>
          <cell r="L1000">
            <v>3000</v>
          </cell>
          <cell r="M1000">
            <v>3000.0000000000005</v>
          </cell>
          <cell r="N1000">
            <v>3000</v>
          </cell>
          <cell r="O1000">
            <v>3000</v>
          </cell>
          <cell r="P1000">
            <v>3000</v>
          </cell>
          <cell r="Q1000">
            <v>3000</v>
          </cell>
          <cell r="R1000">
            <v>3000</v>
          </cell>
          <cell r="S1000">
            <v>3000</v>
          </cell>
          <cell r="T1000">
            <v>3000.0000000000005</v>
          </cell>
          <cell r="U1000">
            <v>2500</v>
          </cell>
          <cell r="V1000">
            <v>2000.0000000000002</v>
          </cell>
          <cell r="W1000">
            <v>369.86301369863014</v>
          </cell>
        </row>
        <row r="1001">
          <cell r="A1001">
            <v>1001</v>
          </cell>
          <cell r="E1001" t="str">
            <v xml:space="preserve"> </v>
          </cell>
        </row>
        <row r="1002">
          <cell r="A1002">
            <v>1002</v>
          </cell>
          <cell r="E1002" t="str">
            <v>Other Taxes [feeds to Financial Statements]</v>
          </cell>
          <cell r="H1002" t="str">
            <v>[USD 000s]</v>
          </cell>
          <cell r="I1002" t="str">
            <v>[Calc]</v>
          </cell>
          <cell r="K1002">
            <v>1512.3287671232877</v>
          </cell>
          <cell r="L1002">
            <v>3000</v>
          </cell>
          <cell r="M1002">
            <v>3000.0000000000005</v>
          </cell>
          <cell r="N1002">
            <v>3000</v>
          </cell>
          <cell r="O1002">
            <v>3000</v>
          </cell>
          <cell r="P1002">
            <v>3000</v>
          </cell>
          <cell r="Q1002">
            <v>3000</v>
          </cell>
          <cell r="R1002">
            <v>3000</v>
          </cell>
          <cell r="S1002">
            <v>3000</v>
          </cell>
          <cell r="T1002">
            <v>3000.0000000000005</v>
          </cell>
          <cell r="U1002">
            <v>2500</v>
          </cell>
          <cell r="V1002">
            <v>2000.0000000000002</v>
          </cell>
          <cell r="W1002">
            <v>369.86301369863014</v>
          </cell>
        </row>
        <row r="1003">
          <cell r="A1003">
            <v>1003</v>
          </cell>
        </row>
        <row r="1004">
          <cell r="A1004">
            <v>1004</v>
          </cell>
          <cell r="C1004" t="str">
            <v>INCOME STATEMENT - OTHER LINE ITEMS</v>
          </cell>
        </row>
        <row r="1005">
          <cell r="A1005">
            <v>1005</v>
          </cell>
        </row>
        <row r="1006">
          <cell r="A1006">
            <v>1006</v>
          </cell>
          <cell r="D1006" t="str">
            <v>Extraordinary Income / Expenses</v>
          </cell>
        </row>
        <row r="1007">
          <cell r="A1007">
            <v>1007</v>
          </cell>
        </row>
        <row r="1008">
          <cell r="A1008">
            <v>1008</v>
          </cell>
          <cell r="E1008" t="str">
            <v>Parent Guarantee</v>
          </cell>
          <cell r="H1008" t="str">
            <v>[USD 000s]</v>
          </cell>
          <cell r="I1008" t="str">
            <v>[Feed]</v>
          </cell>
          <cell r="K1008">
            <v>26667</v>
          </cell>
        </row>
        <row r="1009">
          <cell r="A1009">
            <v>1009</v>
          </cell>
          <cell r="E1009" t="str">
            <v>Charge on Parent Guarantee (%)</v>
          </cell>
          <cell r="H1009" t="str">
            <v>[%]</v>
          </cell>
          <cell r="I1009" t="str">
            <v>[Feed]</v>
          </cell>
          <cell r="K1009">
            <v>7.4999999999999997E-2</v>
          </cell>
        </row>
        <row r="1010">
          <cell r="A1010">
            <v>1010</v>
          </cell>
          <cell r="E1010" t="str">
            <v>Charge on Parent Guarantee</v>
          </cell>
          <cell r="H1010" t="str">
            <v>[USD 000s]</v>
          </cell>
          <cell r="I1010" t="str">
            <v>[Calc]</v>
          </cell>
          <cell r="K1010">
            <v>-1000.0124999999999</v>
          </cell>
          <cell r="L1010">
            <v>-2000.0249999999999</v>
          </cell>
          <cell r="M1010">
            <v>-2000.0249999999999</v>
          </cell>
          <cell r="N1010">
            <v>-2000.0249999999999</v>
          </cell>
          <cell r="O1010">
            <v>-2000.0249999999999</v>
          </cell>
          <cell r="P1010">
            <v>-2000.0249999999999</v>
          </cell>
          <cell r="Q1010">
            <v>-2000.0249999999999</v>
          </cell>
          <cell r="R1010">
            <v>-2000.0249999999999</v>
          </cell>
          <cell r="S1010">
            <v>-2000.0249999999999</v>
          </cell>
          <cell r="T1010">
            <v>-2000.0249999999999</v>
          </cell>
          <cell r="U1010">
            <v>-2000.0249999999999</v>
          </cell>
          <cell r="V1010">
            <v>-2000.0249999999999</v>
          </cell>
          <cell r="W1010">
            <v>-500.00624999999997</v>
          </cell>
        </row>
        <row r="1011">
          <cell r="A1011">
            <v>1011</v>
          </cell>
        </row>
        <row r="1012">
          <cell r="A1012">
            <v>1012</v>
          </cell>
          <cell r="E1012" t="str">
            <v>Extraordinary Income / Expenses [feeds to 10K]</v>
          </cell>
          <cell r="H1012" t="str">
            <v>[USD 000s]</v>
          </cell>
          <cell r="I1012" t="str">
            <v>[Calc]</v>
          </cell>
          <cell r="K1012">
            <v>-1000.0124999999999</v>
          </cell>
          <cell r="L1012">
            <v>-2000.0249999999999</v>
          </cell>
          <cell r="M1012">
            <v>-2000.0249999999999</v>
          </cell>
          <cell r="N1012">
            <v>-2000.0249999999999</v>
          </cell>
          <cell r="O1012">
            <v>-2000.0249999999999</v>
          </cell>
          <cell r="P1012">
            <v>-2000.0249999999999</v>
          </cell>
          <cell r="Q1012">
            <v>-2000.0249999999999</v>
          </cell>
          <cell r="R1012">
            <v>-2000.0249999999999</v>
          </cell>
          <cell r="S1012">
            <v>-2000.0249999999999</v>
          </cell>
          <cell r="T1012">
            <v>-2000.0249999999999</v>
          </cell>
          <cell r="U1012">
            <v>-2000.0249999999999</v>
          </cell>
          <cell r="V1012">
            <v>-2000.0249999999999</v>
          </cell>
          <cell r="W1012">
            <v>-500.00624999999997</v>
          </cell>
        </row>
        <row r="1013">
          <cell r="A1013">
            <v>1013</v>
          </cell>
        </row>
        <row r="1014">
          <cell r="A1014">
            <v>1014</v>
          </cell>
          <cell r="D1014" t="str">
            <v>Interest on Long Term Debt - Debt Obligation</v>
          </cell>
        </row>
        <row r="1015">
          <cell r="A1015">
            <v>1015</v>
          </cell>
        </row>
        <row r="1016">
          <cell r="A1016">
            <v>1016</v>
          </cell>
          <cell r="E1016" t="str">
            <v>Debt Outstanding</v>
          </cell>
          <cell r="H1016" t="str">
            <v>[USD 000s]</v>
          </cell>
          <cell r="I1016" t="str">
            <v>[Feed]</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row>
        <row r="1017">
          <cell r="A1017">
            <v>1017</v>
          </cell>
          <cell r="E1017" t="str">
            <v>Implied Interest Rate</v>
          </cell>
          <cell r="H1017" t="str">
            <v>[%]</v>
          </cell>
          <cell r="I1017" t="str">
            <v>[Feed]</v>
          </cell>
          <cell r="K1017">
            <v>0.11843585</v>
          </cell>
          <cell r="L1017">
            <v>0.11843585</v>
          </cell>
          <cell r="M1017">
            <v>0.11843585</v>
          </cell>
          <cell r="N1017">
            <v>0.11843585</v>
          </cell>
          <cell r="O1017">
            <v>0.11843585</v>
          </cell>
          <cell r="P1017">
            <v>0.11843585</v>
          </cell>
          <cell r="Q1017">
            <v>0.11843585</v>
          </cell>
          <cell r="R1017">
            <v>0.11843585</v>
          </cell>
          <cell r="S1017">
            <v>0.11843585</v>
          </cell>
          <cell r="T1017">
            <v>0.11843585</v>
          </cell>
          <cell r="U1017">
            <v>0.11843585</v>
          </cell>
          <cell r="V1017">
            <v>0.11843585</v>
          </cell>
          <cell r="W1017">
            <v>0.11843585</v>
          </cell>
        </row>
        <row r="1018">
          <cell r="A1018">
            <v>1018</v>
          </cell>
        </row>
        <row r="1019">
          <cell r="A1019">
            <v>1019</v>
          </cell>
          <cell r="E1019" t="str">
            <v>Interest Payable on LT Debt</v>
          </cell>
          <cell r="H1019" t="str">
            <v>[USD 000s]</v>
          </cell>
          <cell r="I1019" t="str">
            <v>[Calc]</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row>
        <row r="1020">
          <cell r="A1020">
            <v>1020</v>
          </cell>
        </row>
        <row r="1021">
          <cell r="A1021">
            <v>1021</v>
          </cell>
          <cell r="E1021" t="str">
            <v>Interest on Long Term Debt - Debt Obligation</v>
          </cell>
          <cell r="H1021" t="str">
            <v>[%]</v>
          </cell>
          <cell r="I1021" t="str">
            <v>[Calc]</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row>
        <row r="1022">
          <cell r="A1022">
            <v>1022</v>
          </cell>
        </row>
        <row r="1023">
          <cell r="A1023">
            <v>1023</v>
          </cell>
          <cell r="D1023" t="str">
            <v>Interest on Long Term Debt - Fuel Financing</v>
          </cell>
        </row>
        <row r="1024">
          <cell r="A1024">
            <v>1024</v>
          </cell>
        </row>
        <row r="1025">
          <cell r="A1025">
            <v>1025</v>
          </cell>
          <cell r="E1025" t="str">
            <v>Debt Outstanding</v>
          </cell>
          <cell r="H1025" t="str">
            <v>[USD 000s]</v>
          </cell>
          <cell r="I1025" t="str">
            <v>[Feed]</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row>
        <row r="1026">
          <cell r="A1026">
            <v>1026</v>
          </cell>
          <cell r="E1026" t="str">
            <v>Implied Interest Rate</v>
          </cell>
          <cell r="H1026" t="str">
            <v>[%]</v>
          </cell>
          <cell r="I1026" t="str">
            <v>[Feed]</v>
          </cell>
          <cell r="K1026">
            <v>4.8000000000000001E-2</v>
          </cell>
          <cell r="L1026">
            <v>4.8000000000000001E-2</v>
          </cell>
          <cell r="M1026">
            <v>4.8000000000000001E-2</v>
          </cell>
          <cell r="N1026">
            <v>4.8000000000000001E-2</v>
          </cell>
          <cell r="O1026">
            <v>4.8000000000000001E-2</v>
          </cell>
          <cell r="P1026">
            <v>4.8000000000000001E-2</v>
          </cell>
          <cell r="Q1026">
            <v>4.8000000000000001E-2</v>
          </cell>
          <cell r="R1026">
            <v>4.8000000000000001E-2</v>
          </cell>
          <cell r="S1026">
            <v>4.8000000000000001E-2</v>
          </cell>
          <cell r="T1026">
            <v>4.8000000000000001E-2</v>
          </cell>
          <cell r="U1026">
            <v>4.8000000000000001E-2</v>
          </cell>
          <cell r="V1026">
            <v>4.8000000000000001E-2</v>
          </cell>
          <cell r="W1026">
            <v>4.8000000000000001E-2</v>
          </cell>
        </row>
        <row r="1027">
          <cell r="A1027">
            <v>1027</v>
          </cell>
        </row>
        <row r="1028">
          <cell r="A1028">
            <v>1028</v>
          </cell>
          <cell r="E1028" t="str">
            <v>Interest Payable on LT Debt</v>
          </cell>
          <cell r="H1028" t="str">
            <v>[USD 000s]</v>
          </cell>
          <cell r="I1028" t="str">
            <v>[Calc]</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row>
        <row r="1029">
          <cell r="A1029">
            <v>1029</v>
          </cell>
        </row>
        <row r="1030">
          <cell r="A1030">
            <v>1030</v>
          </cell>
          <cell r="E1030" t="str">
            <v>Interest on Long Term Debt - Fuel Financing</v>
          </cell>
          <cell r="H1030" t="str">
            <v>[%]</v>
          </cell>
          <cell r="I1030" t="str">
            <v>[Calc]</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row>
        <row r="1031">
          <cell r="A1031">
            <v>1031</v>
          </cell>
        </row>
        <row r="1032">
          <cell r="A1032">
            <v>1032</v>
          </cell>
          <cell r="D1032" t="str">
            <v>Other Interest - Net</v>
          </cell>
        </row>
        <row r="1033">
          <cell r="A1033">
            <v>1033</v>
          </cell>
        </row>
        <row r="1034">
          <cell r="A1034">
            <v>1034</v>
          </cell>
          <cell r="E1034" t="str">
            <v>Other Interest - Income</v>
          </cell>
          <cell r="H1034" t="str">
            <v>[USD 000s]</v>
          </cell>
          <cell r="I1034" t="str">
            <v>[Input]</v>
          </cell>
          <cell r="K1034">
            <v>-500</v>
          </cell>
          <cell r="L1034">
            <v>-1000</v>
          </cell>
          <cell r="M1034">
            <v>-1000</v>
          </cell>
          <cell r="N1034">
            <v>-1000</v>
          </cell>
          <cell r="O1034">
            <v>-1000</v>
          </cell>
          <cell r="P1034">
            <v>-1000</v>
          </cell>
          <cell r="Q1034">
            <v>-1000</v>
          </cell>
          <cell r="R1034">
            <v>-1000</v>
          </cell>
          <cell r="S1034">
            <v>-1000</v>
          </cell>
          <cell r="T1034">
            <v>-1000</v>
          </cell>
          <cell r="U1034">
            <v>-1000</v>
          </cell>
          <cell r="V1034">
            <v>-1000</v>
          </cell>
          <cell r="W1034">
            <v>-250</v>
          </cell>
        </row>
        <row r="1035">
          <cell r="A1035">
            <v>1035</v>
          </cell>
          <cell r="E1035" t="str">
            <v>Other Interest - Expense</v>
          </cell>
          <cell r="H1035" t="str">
            <v>[USD 000s]</v>
          </cell>
          <cell r="I1035" t="str">
            <v>[Input]</v>
          </cell>
          <cell r="K1035">
            <v>590</v>
          </cell>
          <cell r="L1035">
            <v>1180</v>
          </cell>
          <cell r="M1035">
            <v>1180</v>
          </cell>
          <cell r="N1035">
            <v>1180</v>
          </cell>
          <cell r="O1035">
            <v>1180</v>
          </cell>
          <cell r="P1035">
            <v>1180</v>
          </cell>
          <cell r="Q1035">
            <v>1180</v>
          </cell>
          <cell r="R1035">
            <v>1180</v>
          </cell>
          <cell r="S1035">
            <v>1180</v>
          </cell>
          <cell r="T1035">
            <v>1180</v>
          </cell>
          <cell r="U1035">
            <v>1180</v>
          </cell>
          <cell r="V1035">
            <v>1180</v>
          </cell>
          <cell r="W1035">
            <v>295</v>
          </cell>
        </row>
        <row r="1036">
          <cell r="A1036">
            <v>1036</v>
          </cell>
          <cell r="E1036" t="str">
            <v>Other Interest - Net [feeds to Financial Statements]</v>
          </cell>
          <cell r="H1036" t="str">
            <v>[USD 000s]</v>
          </cell>
          <cell r="I1036" t="str">
            <v>[Input]</v>
          </cell>
          <cell r="K1036">
            <v>90</v>
          </cell>
          <cell r="L1036">
            <v>180</v>
          </cell>
          <cell r="M1036">
            <v>180</v>
          </cell>
          <cell r="N1036">
            <v>180</v>
          </cell>
          <cell r="O1036">
            <v>180</v>
          </cell>
          <cell r="P1036">
            <v>180</v>
          </cell>
          <cell r="Q1036">
            <v>180</v>
          </cell>
          <cell r="R1036">
            <v>180</v>
          </cell>
          <cell r="S1036">
            <v>180</v>
          </cell>
          <cell r="T1036">
            <v>180</v>
          </cell>
          <cell r="U1036">
            <v>180</v>
          </cell>
          <cell r="V1036">
            <v>180</v>
          </cell>
          <cell r="W1036">
            <v>45</v>
          </cell>
        </row>
        <row r="1037">
          <cell r="A1037">
            <v>1037</v>
          </cell>
          <cell r="E1037" t="str">
            <v xml:space="preserve"> </v>
          </cell>
        </row>
        <row r="1038">
          <cell r="A1038">
            <v>1038</v>
          </cell>
          <cell r="E1038" t="str">
            <v>Other Interest - Net [feeds to Financial Statements]</v>
          </cell>
          <cell r="H1038" t="str">
            <v>[USD 000s]</v>
          </cell>
          <cell r="I1038" t="str">
            <v>[Feed]</v>
          </cell>
          <cell r="K1038">
            <v>90</v>
          </cell>
          <cell r="L1038">
            <v>180</v>
          </cell>
          <cell r="M1038">
            <v>180</v>
          </cell>
          <cell r="N1038">
            <v>180</v>
          </cell>
          <cell r="O1038">
            <v>180</v>
          </cell>
          <cell r="P1038">
            <v>180</v>
          </cell>
          <cell r="Q1038">
            <v>180</v>
          </cell>
          <cell r="R1038">
            <v>180</v>
          </cell>
          <cell r="S1038">
            <v>180</v>
          </cell>
          <cell r="T1038">
            <v>180</v>
          </cell>
          <cell r="U1038">
            <v>180</v>
          </cell>
          <cell r="V1038">
            <v>180</v>
          </cell>
          <cell r="W1038">
            <v>45</v>
          </cell>
        </row>
        <row r="1039">
          <cell r="A1039">
            <v>1039</v>
          </cell>
        </row>
        <row r="1040">
          <cell r="A1040">
            <v>1040</v>
          </cell>
          <cell r="D1040" t="str">
            <v>Income Taxes</v>
          </cell>
        </row>
        <row r="1041">
          <cell r="A1041">
            <v>1041</v>
          </cell>
        </row>
        <row r="1042">
          <cell r="A1042">
            <v>1042</v>
          </cell>
          <cell r="E1042" t="str">
            <v>Income before taxes</v>
          </cell>
          <cell r="H1042" t="str">
            <v>[USD 000s]</v>
          </cell>
          <cell r="I1042" t="str">
            <v>[Feed]</v>
          </cell>
          <cell r="K1042">
            <v>30343.53678221301</v>
          </cell>
          <cell r="L1042">
            <v>31415.248322146646</v>
          </cell>
          <cell r="M1042">
            <v>28950.93949412481</v>
          </cell>
          <cell r="N1042">
            <v>57442.201847032753</v>
          </cell>
          <cell r="O1042">
            <v>15003.362453203992</v>
          </cell>
          <cell r="P1042">
            <v>15718.627563366836</v>
          </cell>
          <cell r="Q1042">
            <v>44165.163367736495</v>
          </cell>
          <cell r="R1042">
            <v>1823.1021173677525</v>
          </cell>
          <cell r="S1042">
            <v>-1152.9121273584954</v>
          </cell>
          <cell r="T1042">
            <v>40877.68752151206</v>
          </cell>
          <cell r="U1042">
            <v>-1565.708380276081</v>
          </cell>
          <cell r="V1042">
            <v>6525.4795473523209</v>
          </cell>
          <cell r="W1042">
            <v>-26253.81503313734</v>
          </cell>
        </row>
        <row r="1043">
          <cell r="A1043">
            <v>1043</v>
          </cell>
          <cell r="E1043" t="str">
            <v>Marginal Tax Rate</v>
          </cell>
          <cell r="H1043" t="str">
            <v>[%]</v>
          </cell>
          <cell r="I1043" t="str">
            <v>[Feed]</v>
          </cell>
          <cell r="K1043">
            <v>0.41339999999999999</v>
          </cell>
          <cell r="L1043">
            <v>0.41339999999999999</v>
          </cell>
          <cell r="M1043">
            <v>0.41339999999999999</v>
          </cell>
          <cell r="N1043">
            <v>0.41339999999999999</v>
          </cell>
          <cell r="O1043">
            <v>0.41339999999999999</v>
          </cell>
          <cell r="P1043">
            <v>0.41339999999999999</v>
          </cell>
          <cell r="Q1043">
            <v>0.41339999999999999</v>
          </cell>
          <cell r="R1043">
            <v>0.41339999999999999</v>
          </cell>
          <cell r="S1043">
            <v>0.41339999999999999</v>
          </cell>
          <cell r="T1043">
            <v>0.41339999999999999</v>
          </cell>
          <cell r="U1043">
            <v>0.41339999999999999</v>
          </cell>
          <cell r="V1043">
            <v>0.41339999999999999</v>
          </cell>
          <cell r="W1043">
            <v>0.41339999999999999</v>
          </cell>
        </row>
        <row r="1044">
          <cell r="A1044">
            <v>1044</v>
          </cell>
          <cell r="E1044" t="str">
            <v xml:space="preserve"> </v>
          </cell>
        </row>
        <row r="1045">
          <cell r="A1045">
            <v>1045</v>
          </cell>
          <cell r="E1045" t="str">
            <v>Income Taxes</v>
          </cell>
          <cell r="H1045" t="str">
            <v>[USD 000s]</v>
          </cell>
          <cell r="I1045" t="str">
            <v>[Feed]</v>
          </cell>
          <cell r="K1045">
            <v>12544.018105766858</v>
          </cell>
          <cell r="L1045">
            <v>12987.063656375423</v>
          </cell>
          <cell r="M1045">
            <v>11968.318386871197</v>
          </cell>
          <cell r="N1045">
            <v>23746.606243563339</v>
          </cell>
          <cell r="O1045">
            <v>6202.39003815453</v>
          </cell>
          <cell r="P1045">
            <v>6498.0806346958498</v>
          </cell>
          <cell r="Q1045">
            <v>18257.878536222266</v>
          </cell>
          <cell r="R1045">
            <v>753.67041531982886</v>
          </cell>
          <cell r="S1045">
            <v>-476.61387345000196</v>
          </cell>
          <cell r="T1045">
            <v>16898.836021393086</v>
          </cell>
          <cell r="U1045">
            <v>-647.26384440613185</v>
          </cell>
          <cell r="V1045">
            <v>2697.6332448754492</v>
          </cell>
          <cell r="W1045">
            <v>-10853.327134698977</v>
          </cell>
        </row>
        <row r="1046">
          <cell r="A1046">
            <v>1046</v>
          </cell>
        </row>
        <row r="1047">
          <cell r="A1047">
            <v>1047</v>
          </cell>
          <cell r="C1047" t="str">
            <v>BALANCE SHEET - CURRENT ASSETS</v>
          </cell>
        </row>
        <row r="1048">
          <cell r="A1048">
            <v>1048</v>
          </cell>
        </row>
        <row r="1049">
          <cell r="A1049">
            <v>1049</v>
          </cell>
          <cell r="D1049" t="str">
            <v>Customer (less allowance for doubtful accounts)</v>
          </cell>
        </row>
        <row r="1050">
          <cell r="A1050">
            <v>1050</v>
          </cell>
        </row>
        <row r="1051">
          <cell r="A1051">
            <v>1051</v>
          </cell>
          <cell r="B1051">
            <v>1</v>
          </cell>
          <cell r="C1051" t="str">
            <v>Active</v>
          </cell>
          <cell r="E1051" t="str">
            <v>Customer Accounts Receivable</v>
          </cell>
          <cell r="H1051" t="str">
            <v>[USD 000s]</v>
          </cell>
          <cell r="I1051" t="str">
            <v>[Feed]</v>
          </cell>
          <cell r="K1051">
            <v>14705.368320000001</v>
          </cell>
          <cell r="L1051">
            <v>13536.324320000002</v>
          </cell>
          <cell r="M1051">
            <v>13494.4148</v>
          </cell>
          <cell r="N1051">
            <v>14585.4876</v>
          </cell>
          <cell r="O1051">
            <v>13017.155599999998</v>
          </cell>
          <cell r="P1051">
            <v>13375.582079999996</v>
          </cell>
          <cell r="Q1051">
            <v>14229.743999999995</v>
          </cell>
          <cell r="R1051">
            <v>12699.663999999997</v>
          </cell>
          <cell r="S1051">
            <v>12699.663999999997</v>
          </cell>
          <cell r="T1051">
            <v>14618.313475200011</v>
          </cell>
          <cell r="U1051">
            <v>13360.046528000008</v>
          </cell>
          <cell r="V1051">
            <v>14195.04943600001</v>
          </cell>
          <cell r="W1051">
            <v>16540.030656000017</v>
          </cell>
        </row>
        <row r="1052">
          <cell r="A1052">
            <v>1052</v>
          </cell>
          <cell r="E1052">
            <v>1</v>
          </cell>
          <cell r="F1052" t="str">
            <v>Scenario</v>
          </cell>
          <cell r="I1052" t="str">
            <v>[Calc]</v>
          </cell>
          <cell r="K1052">
            <v>14705.368320000001</v>
          </cell>
          <cell r="L1052">
            <v>13536.324320000002</v>
          </cell>
          <cell r="M1052">
            <v>13494.4148</v>
          </cell>
          <cell r="N1052">
            <v>14585.4876</v>
          </cell>
          <cell r="O1052">
            <v>13017.155599999998</v>
          </cell>
          <cell r="P1052">
            <v>13375.582079999996</v>
          </cell>
          <cell r="Q1052">
            <v>14229.743999999995</v>
          </cell>
          <cell r="R1052">
            <v>12699.663999999997</v>
          </cell>
          <cell r="S1052">
            <v>12699.663999999997</v>
          </cell>
          <cell r="T1052">
            <v>14618.313475200011</v>
          </cell>
          <cell r="U1052">
            <v>13360.046528000008</v>
          </cell>
          <cell r="V1052">
            <v>14195.04943600001</v>
          </cell>
          <cell r="W1052">
            <v>16540.030656000017</v>
          </cell>
        </row>
        <row r="1053">
          <cell r="A1053">
            <v>1053</v>
          </cell>
          <cell r="E1053">
            <v>2</v>
          </cell>
          <cell r="F1053" t="str">
            <v>Scenario</v>
          </cell>
          <cell r="I1053" t="str">
            <v>[Calc]</v>
          </cell>
          <cell r="K1053">
            <v>14705.368320000001</v>
          </cell>
          <cell r="L1053">
            <v>13536.324320000002</v>
          </cell>
          <cell r="M1053">
            <v>13494.4148</v>
          </cell>
          <cell r="N1053">
            <v>14585.4876</v>
          </cell>
          <cell r="O1053">
            <v>13017.155599999998</v>
          </cell>
          <cell r="P1053">
            <v>13375.582079999996</v>
          </cell>
          <cell r="Q1053">
            <v>14229.743999999995</v>
          </cell>
          <cell r="R1053">
            <v>12699.663999999997</v>
          </cell>
          <cell r="S1053">
            <v>12699.663999999997</v>
          </cell>
          <cell r="T1053">
            <v>14618.313475200011</v>
          </cell>
          <cell r="U1053">
            <v>13360.046528000008</v>
          </cell>
          <cell r="V1053">
            <v>14195.04943600001</v>
          </cell>
          <cell r="W1053">
            <v>16540.030656000017</v>
          </cell>
        </row>
        <row r="1054">
          <cell r="A1054">
            <v>1054</v>
          </cell>
          <cell r="E1054">
            <v>3</v>
          </cell>
          <cell r="F1054" t="str">
            <v>Scenario</v>
          </cell>
          <cell r="I1054" t="str">
            <v>[Calc]</v>
          </cell>
          <cell r="K1054">
            <v>14705.368320000001</v>
          </cell>
          <cell r="L1054">
            <v>13536.324320000002</v>
          </cell>
          <cell r="M1054">
            <v>13494.4148</v>
          </cell>
          <cell r="N1054">
            <v>14585.4876</v>
          </cell>
          <cell r="O1054">
            <v>13017.155599999998</v>
          </cell>
          <cell r="P1054">
            <v>13375.582079999996</v>
          </cell>
          <cell r="Q1054">
            <v>14229.743999999995</v>
          </cell>
          <cell r="R1054">
            <v>12699.663999999997</v>
          </cell>
          <cell r="S1054">
            <v>12699.663999999997</v>
          </cell>
          <cell r="T1054">
            <v>14618.313475200011</v>
          </cell>
          <cell r="U1054">
            <v>13360.046528000008</v>
          </cell>
          <cell r="V1054">
            <v>14195.04943600001</v>
          </cell>
          <cell r="W1054">
            <v>16540.030656000017</v>
          </cell>
        </row>
        <row r="1055">
          <cell r="A1055">
            <v>1055</v>
          </cell>
        </row>
        <row r="1056">
          <cell r="A1056">
            <v>1056</v>
          </cell>
          <cell r="E1056" t="str">
            <v>Customer Accounts Receivable</v>
          </cell>
          <cell r="K1056">
            <v>14705.368320000001</v>
          </cell>
          <cell r="L1056">
            <v>13536.324320000002</v>
          </cell>
          <cell r="M1056">
            <v>13494.4148</v>
          </cell>
          <cell r="N1056">
            <v>14585.4876</v>
          </cell>
          <cell r="O1056">
            <v>13017.155599999998</v>
          </cell>
          <cell r="P1056">
            <v>13375.582079999996</v>
          </cell>
          <cell r="Q1056">
            <v>14229.743999999995</v>
          </cell>
          <cell r="R1056">
            <v>12699.663999999997</v>
          </cell>
          <cell r="S1056">
            <v>12699.663999999997</v>
          </cell>
          <cell r="T1056">
            <v>14618.313475200011</v>
          </cell>
          <cell r="U1056">
            <v>13360.046528000008</v>
          </cell>
          <cell r="V1056">
            <v>14195.04943600001</v>
          </cell>
          <cell r="W1056">
            <v>16540.030656000017</v>
          </cell>
        </row>
        <row r="1057">
          <cell r="A1057">
            <v>1057</v>
          </cell>
        </row>
        <row r="1058">
          <cell r="A1058">
            <v>1058</v>
          </cell>
          <cell r="D1058" t="str">
            <v>Inter Company Creditors</v>
          </cell>
        </row>
        <row r="1059">
          <cell r="A1059">
            <v>1059</v>
          </cell>
        </row>
        <row r="1060">
          <cell r="A1060">
            <v>1060</v>
          </cell>
          <cell r="E1060" t="str">
            <v>Number of Inter Company Creditor Days</v>
          </cell>
          <cell r="H1060" t="str">
            <v>[Days]</v>
          </cell>
          <cell r="I1060" t="str">
            <v>[Feed]</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row>
        <row r="1061">
          <cell r="A1061">
            <v>1061</v>
          </cell>
          <cell r="E1061" t="str">
            <v>Total Number of Days in the Year</v>
          </cell>
          <cell r="H1061" t="str">
            <v>[Days]</v>
          </cell>
          <cell r="I1061" t="str">
            <v>[Feed]</v>
          </cell>
          <cell r="K1061">
            <v>365</v>
          </cell>
          <cell r="L1061">
            <v>366</v>
          </cell>
          <cell r="M1061">
            <v>365</v>
          </cell>
          <cell r="N1061">
            <v>365</v>
          </cell>
          <cell r="O1061">
            <v>365</v>
          </cell>
          <cell r="P1061">
            <v>366</v>
          </cell>
          <cell r="Q1061">
            <v>365</v>
          </cell>
          <cell r="R1061">
            <v>365</v>
          </cell>
          <cell r="S1061">
            <v>365</v>
          </cell>
          <cell r="T1061">
            <v>366</v>
          </cell>
          <cell r="U1061">
            <v>365</v>
          </cell>
          <cell r="V1061">
            <v>365</v>
          </cell>
          <cell r="W1061">
            <v>365</v>
          </cell>
        </row>
        <row r="1062">
          <cell r="A1062">
            <v>1062</v>
          </cell>
          <cell r="E1062" t="str">
            <v>Inter Company Revenue</v>
          </cell>
          <cell r="H1062" t="str">
            <v>[USD 000s]</v>
          </cell>
          <cell r="I1062" t="str">
            <v>[Feed]</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row>
        <row r="1063">
          <cell r="A1063">
            <v>1063</v>
          </cell>
        </row>
        <row r="1064">
          <cell r="A1064">
            <v>1064</v>
          </cell>
          <cell r="E1064" t="str">
            <v>Inter Company Accounts Receivable</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row>
        <row r="1065">
          <cell r="A1065">
            <v>1065</v>
          </cell>
        </row>
        <row r="1066">
          <cell r="A1066">
            <v>1066</v>
          </cell>
          <cell r="D1066" t="str">
            <v>Inventory</v>
          </cell>
        </row>
        <row r="1067">
          <cell r="A1067">
            <v>1067</v>
          </cell>
        </row>
        <row r="1068">
          <cell r="A1068">
            <v>1068</v>
          </cell>
          <cell r="B1068">
            <v>1</v>
          </cell>
          <cell r="C1068" t="str">
            <v>Active</v>
          </cell>
          <cell r="E1068" t="str">
            <v>Inventory</v>
          </cell>
          <cell r="H1068" t="str">
            <v>[USD 000s]</v>
          </cell>
          <cell r="I1068" t="str">
            <v>[Feed]</v>
          </cell>
          <cell r="K1068">
            <v>8100</v>
          </cell>
          <cell r="L1068">
            <v>8100</v>
          </cell>
          <cell r="M1068">
            <v>8100</v>
          </cell>
          <cell r="N1068">
            <v>8100</v>
          </cell>
          <cell r="O1068">
            <v>8100</v>
          </cell>
          <cell r="P1068">
            <v>8100</v>
          </cell>
          <cell r="Q1068">
            <v>8100</v>
          </cell>
          <cell r="R1068">
            <v>8100</v>
          </cell>
          <cell r="S1068">
            <v>8100</v>
          </cell>
          <cell r="T1068">
            <v>8100</v>
          </cell>
          <cell r="U1068">
            <v>8100</v>
          </cell>
          <cell r="V1068">
            <v>7087.5</v>
          </cell>
          <cell r="W1068">
            <v>6075</v>
          </cell>
        </row>
        <row r="1069">
          <cell r="A1069">
            <v>1069</v>
          </cell>
          <cell r="E1069">
            <v>1</v>
          </cell>
          <cell r="F1069" t="str">
            <v>Scenario</v>
          </cell>
          <cell r="H1069" t="str">
            <v>[USD 000s]</v>
          </cell>
          <cell r="I1069" t="str">
            <v>[input]</v>
          </cell>
          <cell r="K1069">
            <v>8100</v>
          </cell>
          <cell r="L1069">
            <v>8100</v>
          </cell>
          <cell r="M1069">
            <v>8100</v>
          </cell>
          <cell r="N1069">
            <v>8100</v>
          </cell>
          <cell r="O1069">
            <v>8100</v>
          </cell>
          <cell r="P1069">
            <v>8100</v>
          </cell>
          <cell r="Q1069">
            <v>8100</v>
          </cell>
          <cell r="R1069">
            <v>8100</v>
          </cell>
          <cell r="S1069">
            <v>8100</v>
          </cell>
          <cell r="T1069">
            <v>8100</v>
          </cell>
          <cell r="U1069">
            <v>8100</v>
          </cell>
          <cell r="V1069">
            <v>7087.5</v>
          </cell>
          <cell r="W1069">
            <v>6075</v>
          </cell>
        </row>
        <row r="1070">
          <cell r="A1070">
            <v>1070</v>
          </cell>
          <cell r="E1070">
            <v>2</v>
          </cell>
          <cell r="F1070" t="str">
            <v>Scenario</v>
          </cell>
          <cell r="H1070" t="str">
            <v>[USD 000s]</v>
          </cell>
          <cell r="I1070" t="str">
            <v>[input]</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row>
        <row r="1071">
          <cell r="A1071">
            <v>1071</v>
          </cell>
          <cell r="E1071">
            <v>3</v>
          </cell>
          <cell r="F1071" t="str">
            <v>Scenario</v>
          </cell>
          <cell r="H1071" t="str">
            <v>[USD 000s]</v>
          </cell>
          <cell r="I1071" t="str">
            <v>[input]</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row>
        <row r="1072">
          <cell r="A1072">
            <v>1072</v>
          </cell>
        </row>
        <row r="1073">
          <cell r="A1073">
            <v>1073</v>
          </cell>
          <cell r="E1073" t="str">
            <v>Inventory</v>
          </cell>
          <cell r="K1073">
            <v>8100</v>
          </cell>
          <cell r="L1073">
            <v>8100</v>
          </cell>
          <cell r="M1073">
            <v>8100</v>
          </cell>
          <cell r="N1073">
            <v>8100</v>
          </cell>
          <cell r="O1073">
            <v>8100</v>
          </cell>
          <cell r="P1073">
            <v>8100</v>
          </cell>
          <cell r="Q1073">
            <v>8100</v>
          </cell>
          <cell r="R1073">
            <v>8100</v>
          </cell>
          <cell r="S1073">
            <v>8100</v>
          </cell>
          <cell r="T1073">
            <v>8100</v>
          </cell>
          <cell r="U1073">
            <v>8100</v>
          </cell>
          <cell r="V1073">
            <v>7087.5</v>
          </cell>
          <cell r="W1073">
            <v>6075</v>
          </cell>
        </row>
        <row r="1074">
          <cell r="A1074">
            <v>1074</v>
          </cell>
        </row>
        <row r="1075">
          <cell r="A1075">
            <v>1075</v>
          </cell>
          <cell r="D1075" t="str">
            <v>Prepayments and Other</v>
          </cell>
        </row>
        <row r="1076">
          <cell r="A1076">
            <v>1076</v>
          </cell>
        </row>
        <row r="1077">
          <cell r="A1077">
            <v>1077</v>
          </cell>
          <cell r="E1077" t="str">
            <v>Number of Prepayment Days</v>
          </cell>
          <cell r="H1077" t="str">
            <v>[Days]</v>
          </cell>
          <cell r="I1077" t="str">
            <v>[Feed]</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row>
        <row r="1078">
          <cell r="A1078">
            <v>1078</v>
          </cell>
          <cell r="E1078" t="str">
            <v>Number of Days in a Year</v>
          </cell>
          <cell r="H1078" t="str">
            <v>[Days]</v>
          </cell>
          <cell r="I1078" t="str">
            <v>[Feed]</v>
          </cell>
          <cell r="K1078">
            <v>365</v>
          </cell>
          <cell r="L1078">
            <v>366</v>
          </cell>
          <cell r="M1078">
            <v>365</v>
          </cell>
          <cell r="N1078">
            <v>365</v>
          </cell>
          <cell r="O1078">
            <v>365</v>
          </cell>
          <cell r="P1078">
            <v>366</v>
          </cell>
          <cell r="Q1078">
            <v>365</v>
          </cell>
          <cell r="R1078">
            <v>365</v>
          </cell>
          <cell r="S1078">
            <v>365</v>
          </cell>
          <cell r="T1078">
            <v>366</v>
          </cell>
          <cell r="U1078">
            <v>365</v>
          </cell>
          <cell r="V1078">
            <v>365</v>
          </cell>
          <cell r="W1078">
            <v>365</v>
          </cell>
        </row>
        <row r="1079">
          <cell r="A1079">
            <v>1079</v>
          </cell>
          <cell r="E1079" t="str">
            <v>Revenues</v>
          </cell>
          <cell r="H1079" t="str">
            <v>[USD 000s]</v>
          </cell>
          <cell r="I1079" t="str">
            <v>[Feed]</v>
          </cell>
          <cell r="K1079">
            <v>88232.209920000008</v>
          </cell>
          <cell r="L1079">
            <v>162435.89184000003</v>
          </cell>
          <cell r="M1079">
            <v>161932.97760000001</v>
          </cell>
          <cell r="N1079">
            <v>175025.8512</v>
          </cell>
          <cell r="O1079">
            <v>156205.86719999998</v>
          </cell>
          <cell r="P1079">
            <v>160506.98495999997</v>
          </cell>
          <cell r="Q1079">
            <v>170756.92799999996</v>
          </cell>
          <cell r="R1079">
            <v>152395.96799999996</v>
          </cell>
          <cell r="S1079">
            <v>152395.96799999996</v>
          </cell>
          <cell r="T1079">
            <v>175419.76170240014</v>
          </cell>
          <cell r="U1079">
            <v>160320.5583360001</v>
          </cell>
          <cell r="V1079">
            <v>170340.59323200013</v>
          </cell>
          <cell r="W1079">
            <v>49620.091968000052</v>
          </cell>
        </row>
        <row r="1080">
          <cell r="A1080">
            <v>1080</v>
          </cell>
        </row>
        <row r="1081">
          <cell r="A1081">
            <v>1081</v>
          </cell>
          <cell r="E1081" t="str">
            <v>Prepayments and Other</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row>
        <row r="1082">
          <cell r="A1082">
            <v>1082</v>
          </cell>
        </row>
        <row r="1083">
          <cell r="A1083">
            <v>1083</v>
          </cell>
          <cell r="D1083" t="str">
            <v>Other Current Assets</v>
          </cell>
        </row>
        <row r="1084">
          <cell r="A1084">
            <v>1084</v>
          </cell>
        </row>
        <row r="1085">
          <cell r="A1085">
            <v>1085</v>
          </cell>
          <cell r="E1085" t="str">
            <v>Other Current Assets Assumptions</v>
          </cell>
          <cell r="H1085" t="str">
            <v>[USD 000s]</v>
          </cell>
          <cell r="I1085" t="str">
            <v>[Input]</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row>
        <row r="1086">
          <cell r="A1086">
            <v>1086</v>
          </cell>
          <cell r="E1086" t="str">
            <v xml:space="preserve"> </v>
          </cell>
        </row>
        <row r="1087">
          <cell r="A1087">
            <v>1087</v>
          </cell>
          <cell r="E1087" t="str">
            <v>Other Current Assets [feeds to Financial Statements]</v>
          </cell>
          <cell r="H1087" t="str">
            <v>[USD 000s]</v>
          </cell>
          <cell r="I1087" t="str">
            <v>[Feed]</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row>
        <row r="1088">
          <cell r="A1088">
            <v>1088</v>
          </cell>
        </row>
        <row r="1089">
          <cell r="A1089">
            <v>1089</v>
          </cell>
          <cell r="C1089" t="str">
            <v>BALANCE SHEET - FIXED ASSETS</v>
          </cell>
        </row>
        <row r="1090">
          <cell r="A1090">
            <v>1090</v>
          </cell>
        </row>
        <row r="1091">
          <cell r="A1091">
            <v>1091</v>
          </cell>
          <cell r="D1091" t="str">
            <v>Other Property and Investments</v>
          </cell>
        </row>
        <row r="1092">
          <cell r="A1092">
            <v>1092</v>
          </cell>
        </row>
        <row r="1093">
          <cell r="A1093">
            <v>1093</v>
          </cell>
          <cell r="B1093">
            <v>1</v>
          </cell>
          <cell r="C1093" t="str">
            <v>Active</v>
          </cell>
          <cell r="E1093" t="str">
            <v>Other Property and Investments Assumptions</v>
          </cell>
          <cell r="H1093" t="str">
            <v>[USD 000s]</v>
          </cell>
          <cell r="I1093" t="str">
            <v>[feed]</v>
          </cell>
          <cell r="K1093">
            <v>1000</v>
          </cell>
          <cell r="L1093">
            <v>1000</v>
          </cell>
          <cell r="M1093">
            <v>1000</v>
          </cell>
          <cell r="N1093">
            <v>1000</v>
          </cell>
          <cell r="O1093">
            <v>1000</v>
          </cell>
          <cell r="P1093">
            <v>1000</v>
          </cell>
          <cell r="Q1093">
            <v>1000</v>
          </cell>
          <cell r="R1093">
            <v>1000</v>
          </cell>
          <cell r="S1093">
            <v>1000</v>
          </cell>
          <cell r="T1093">
            <v>1000</v>
          </cell>
          <cell r="U1093">
            <v>1000</v>
          </cell>
          <cell r="V1093">
            <v>1000</v>
          </cell>
          <cell r="W1093">
            <v>1000</v>
          </cell>
        </row>
        <row r="1094">
          <cell r="A1094">
            <v>1094</v>
          </cell>
          <cell r="E1094">
            <v>1</v>
          </cell>
          <cell r="F1094" t="str">
            <v>Scenario</v>
          </cell>
          <cell r="H1094" t="str">
            <v>[USD 000s]</v>
          </cell>
          <cell r="I1094" t="str">
            <v>[input]</v>
          </cell>
          <cell r="K1094">
            <v>1000</v>
          </cell>
          <cell r="L1094">
            <v>1000</v>
          </cell>
          <cell r="M1094">
            <v>1000</v>
          </cell>
          <cell r="N1094">
            <v>1000</v>
          </cell>
          <cell r="O1094">
            <v>1000</v>
          </cell>
          <cell r="P1094">
            <v>1000</v>
          </cell>
          <cell r="Q1094">
            <v>1000</v>
          </cell>
          <cell r="R1094">
            <v>1000</v>
          </cell>
          <cell r="S1094">
            <v>1000</v>
          </cell>
          <cell r="T1094">
            <v>1000</v>
          </cell>
          <cell r="U1094">
            <v>1000</v>
          </cell>
          <cell r="V1094">
            <v>1000</v>
          </cell>
          <cell r="W1094">
            <v>1000</v>
          </cell>
        </row>
        <row r="1095">
          <cell r="A1095">
            <v>1095</v>
          </cell>
          <cell r="E1095">
            <v>2</v>
          </cell>
          <cell r="F1095" t="str">
            <v>Scenario</v>
          </cell>
          <cell r="H1095" t="str">
            <v>[USD 000s]</v>
          </cell>
          <cell r="I1095" t="str">
            <v>[input]</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row>
        <row r="1096">
          <cell r="A1096">
            <v>1096</v>
          </cell>
          <cell r="E1096">
            <v>3</v>
          </cell>
          <cell r="F1096" t="str">
            <v>Scenario</v>
          </cell>
          <cell r="H1096" t="str">
            <v>[USD 000s]</v>
          </cell>
          <cell r="I1096" t="str">
            <v>[input]</v>
          </cell>
          <cell r="K1096">
            <v>0</v>
          </cell>
          <cell r="L1096">
            <v>0</v>
          </cell>
          <cell r="M1096">
            <v>0</v>
          </cell>
          <cell r="N1096">
            <v>0</v>
          </cell>
          <cell r="O1096">
            <v>0</v>
          </cell>
          <cell r="P1096">
            <v>0</v>
          </cell>
          <cell r="Q1096">
            <v>0</v>
          </cell>
          <cell r="R1096">
            <v>0</v>
          </cell>
        </row>
        <row r="1097">
          <cell r="A1097">
            <v>1097</v>
          </cell>
          <cell r="E1097" t="str">
            <v>Other Property and Investments [feeds to Financial Statements]</v>
          </cell>
          <cell r="H1097" t="str">
            <v>[USD 000s]</v>
          </cell>
          <cell r="I1097" t="str">
            <v>[Feed]</v>
          </cell>
          <cell r="K1097">
            <v>1000</v>
          </cell>
          <cell r="L1097">
            <v>1000</v>
          </cell>
          <cell r="M1097">
            <v>1000</v>
          </cell>
          <cell r="N1097">
            <v>1000</v>
          </cell>
          <cell r="O1097">
            <v>1000</v>
          </cell>
          <cell r="P1097">
            <v>1000</v>
          </cell>
          <cell r="Q1097">
            <v>1000</v>
          </cell>
          <cell r="R1097">
            <v>1000</v>
          </cell>
          <cell r="S1097">
            <v>1000</v>
          </cell>
          <cell r="T1097">
            <v>1000</v>
          </cell>
          <cell r="U1097">
            <v>1000</v>
          </cell>
          <cell r="V1097">
            <v>1000</v>
          </cell>
          <cell r="W1097">
            <v>1000</v>
          </cell>
        </row>
        <row r="1098">
          <cell r="A1098">
            <v>1098</v>
          </cell>
        </row>
        <row r="1099">
          <cell r="A1099">
            <v>1099</v>
          </cell>
          <cell r="D1099" t="str">
            <v>Utility Plant</v>
          </cell>
        </row>
        <row r="1100">
          <cell r="A1100">
            <v>1100</v>
          </cell>
        </row>
        <row r="1101">
          <cell r="A1101">
            <v>1101</v>
          </cell>
          <cell r="E1101" t="str">
            <v>Investment Schedule</v>
          </cell>
        </row>
        <row r="1102">
          <cell r="A1102">
            <v>1102</v>
          </cell>
          <cell r="F1102" t="str">
            <v>Investment A</v>
          </cell>
          <cell r="H1102" t="str">
            <v>[USD 000s]</v>
          </cell>
          <cell r="I1102" t="str">
            <v>[Feed]</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row>
        <row r="1103">
          <cell r="A1103">
            <v>1103</v>
          </cell>
          <cell r="F1103" t="str">
            <v>Investment B</v>
          </cell>
          <cell r="H1103" t="str">
            <v>[USD 000s]</v>
          </cell>
          <cell r="I1103" t="str">
            <v>[Feed]</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row>
        <row r="1104">
          <cell r="A1104">
            <v>1104</v>
          </cell>
          <cell r="F1104" t="str">
            <v>Investment C</v>
          </cell>
          <cell r="H1104" t="str">
            <v>[USD 000s]</v>
          </cell>
          <cell r="I1104" t="str">
            <v>[Feed]</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row>
        <row r="1105">
          <cell r="A1105">
            <v>1105</v>
          </cell>
          <cell r="F1105" t="str">
            <v>Investment D</v>
          </cell>
          <cell r="H1105" t="str">
            <v>[USD 000s]</v>
          </cell>
          <cell r="I1105" t="str">
            <v>[Feed]</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row>
        <row r="1106">
          <cell r="A1106">
            <v>1106</v>
          </cell>
          <cell r="F1106" t="str">
            <v>Investment E</v>
          </cell>
          <cell r="H1106" t="str">
            <v>[USD 000s]</v>
          </cell>
          <cell r="I1106" t="str">
            <v>[Feed]</v>
          </cell>
          <cell r="K1106">
            <v>6500</v>
          </cell>
          <cell r="L1106">
            <v>9000</v>
          </cell>
          <cell r="M1106">
            <v>10200</v>
          </cell>
          <cell r="N1106">
            <v>10200</v>
          </cell>
          <cell r="O1106">
            <v>9200</v>
          </cell>
          <cell r="P1106">
            <v>8200</v>
          </cell>
          <cell r="Q1106">
            <v>7200</v>
          </cell>
          <cell r="R1106">
            <v>6200</v>
          </cell>
          <cell r="S1106">
            <v>5200</v>
          </cell>
          <cell r="T1106">
            <v>4200</v>
          </cell>
          <cell r="U1106">
            <v>3200</v>
          </cell>
          <cell r="V1106">
            <v>1200</v>
          </cell>
          <cell r="W1106">
            <v>1200</v>
          </cell>
        </row>
        <row r="1107">
          <cell r="A1107">
            <v>1107</v>
          </cell>
          <cell r="F1107" t="str">
            <v>Investment F</v>
          </cell>
          <cell r="H1107" t="str">
            <v>[USD 000s]</v>
          </cell>
          <cell r="I1107" t="str">
            <v>[Feed]</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row>
        <row r="1108">
          <cell r="A1108">
            <v>1108</v>
          </cell>
          <cell r="E1108" t="str">
            <v>Total Utility Investment per year</v>
          </cell>
          <cell r="H1108" t="str">
            <v>[USD 000s]</v>
          </cell>
          <cell r="I1108" t="str">
            <v>[Calc]</v>
          </cell>
          <cell r="K1108">
            <v>6500</v>
          </cell>
          <cell r="L1108">
            <v>9000</v>
          </cell>
          <cell r="M1108">
            <v>10200</v>
          </cell>
          <cell r="N1108">
            <v>10200</v>
          </cell>
          <cell r="O1108">
            <v>9200</v>
          </cell>
          <cell r="P1108">
            <v>8200</v>
          </cell>
          <cell r="Q1108">
            <v>7200</v>
          </cell>
          <cell r="R1108">
            <v>6200</v>
          </cell>
          <cell r="S1108">
            <v>5200</v>
          </cell>
          <cell r="T1108">
            <v>4200</v>
          </cell>
          <cell r="U1108">
            <v>3200</v>
          </cell>
          <cell r="V1108">
            <v>1200</v>
          </cell>
          <cell r="W1108">
            <v>1200</v>
          </cell>
        </row>
        <row r="1109">
          <cell r="A1109">
            <v>1109</v>
          </cell>
        </row>
        <row r="1110">
          <cell r="A1110">
            <v>1110</v>
          </cell>
          <cell r="E1110" t="str">
            <v xml:space="preserve">Total Utility Investment </v>
          </cell>
          <cell r="H1110" t="str">
            <v>[USD 000s]</v>
          </cell>
          <cell r="I1110" t="str">
            <v>[Calc]</v>
          </cell>
          <cell r="K1110">
            <v>6500</v>
          </cell>
          <cell r="L1110">
            <v>15500</v>
          </cell>
          <cell r="M1110">
            <v>25700</v>
          </cell>
          <cell r="N1110">
            <v>35900</v>
          </cell>
          <cell r="O1110">
            <v>45100</v>
          </cell>
          <cell r="P1110">
            <v>53300</v>
          </cell>
          <cell r="Q1110">
            <v>60500</v>
          </cell>
          <cell r="R1110">
            <v>66700</v>
          </cell>
          <cell r="S1110">
            <v>71900</v>
          </cell>
          <cell r="T1110">
            <v>76100</v>
          </cell>
          <cell r="U1110">
            <v>79300</v>
          </cell>
          <cell r="V1110">
            <v>80500</v>
          </cell>
          <cell r="W1110">
            <v>81700</v>
          </cell>
        </row>
        <row r="1111">
          <cell r="A1111">
            <v>1111</v>
          </cell>
        </row>
        <row r="1112">
          <cell r="A1112">
            <v>1112</v>
          </cell>
          <cell r="E1112" t="str">
            <v>Gross Plant Value</v>
          </cell>
          <cell r="H1112" t="str">
            <v>[USD 000s]</v>
          </cell>
          <cell r="I1112" t="str">
            <v>[Calc]</v>
          </cell>
          <cell r="K1112">
            <v>6500</v>
          </cell>
          <cell r="L1112">
            <v>15500</v>
          </cell>
          <cell r="M1112">
            <v>25700</v>
          </cell>
          <cell r="N1112">
            <v>35900</v>
          </cell>
          <cell r="O1112">
            <v>45100</v>
          </cell>
          <cell r="P1112">
            <v>53300</v>
          </cell>
          <cell r="Q1112">
            <v>60500</v>
          </cell>
          <cell r="R1112">
            <v>66700</v>
          </cell>
          <cell r="S1112">
            <v>71900</v>
          </cell>
          <cell r="T1112">
            <v>76100</v>
          </cell>
          <cell r="U1112">
            <v>79300</v>
          </cell>
          <cell r="V1112">
            <v>80500</v>
          </cell>
          <cell r="W1112">
            <v>81700</v>
          </cell>
        </row>
        <row r="1113">
          <cell r="A1113">
            <v>1113</v>
          </cell>
        </row>
        <row r="1114">
          <cell r="A1114">
            <v>1114</v>
          </cell>
          <cell r="E1114" t="str">
            <v>Maintenance Capex as a % of Total Utility Plant</v>
          </cell>
          <cell r="H1114" t="str">
            <v>[%]</v>
          </cell>
          <cell r="I1114" t="str">
            <v>[Feed]</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row>
        <row r="1115">
          <cell r="A1115">
            <v>1115</v>
          </cell>
        </row>
        <row r="1116">
          <cell r="A1116">
            <v>1116</v>
          </cell>
          <cell r="E1116" t="str">
            <v>Maintenance Capex</v>
          </cell>
          <cell r="H1116" t="str">
            <v>[USD 000s]</v>
          </cell>
          <cell r="I1116" t="str">
            <v>[Calc]</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row>
        <row r="1117">
          <cell r="A1117">
            <v>1117</v>
          </cell>
        </row>
        <row r="1118">
          <cell r="A1118">
            <v>1118</v>
          </cell>
          <cell r="E1118" t="str">
            <v>Total Utility Plant - Including Maintenance Capex</v>
          </cell>
          <cell r="H1118" t="str">
            <v>[USD 000s]</v>
          </cell>
          <cell r="I1118" t="str">
            <v>[Calc]</v>
          </cell>
          <cell r="K1118">
            <v>6500</v>
          </cell>
          <cell r="L1118">
            <v>15500</v>
          </cell>
          <cell r="M1118">
            <v>25700</v>
          </cell>
          <cell r="N1118">
            <v>35900</v>
          </cell>
          <cell r="O1118">
            <v>45100</v>
          </cell>
          <cell r="P1118">
            <v>53300</v>
          </cell>
          <cell r="Q1118">
            <v>60500</v>
          </cell>
          <cell r="R1118">
            <v>66700</v>
          </cell>
          <cell r="S1118">
            <v>71900</v>
          </cell>
          <cell r="T1118">
            <v>76100</v>
          </cell>
          <cell r="U1118">
            <v>79300</v>
          </cell>
          <cell r="V1118">
            <v>80500</v>
          </cell>
          <cell r="W1118">
            <v>81700</v>
          </cell>
        </row>
        <row r="1119">
          <cell r="A1119">
            <v>1119</v>
          </cell>
        </row>
        <row r="1120">
          <cell r="A1120">
            <v>1120</v>
          </cell>
          <cell r="D1120" t="str">
            <v>Nuclear Fuel</v>
          </cell>
        </row>
        <row r="1121">
          <cell r="A1121">
            <v>1121</v>
          </cell>
        </row>
        <row r="1122">
          <cell r="A1122">
            <v>1122</v>
          </cell>
          <cell r="B1122">
            <v>1</v>
          </cell>
          <cell r="C1122" t="str">
            <v>Active</v>
          </cell>
          <cell r="E1122" t="str">
            <v>Nuclear Fuel - Initial Balance</v>
          </cell>
          <cell r="G1122" t="str">
            <v>?</v>
          </cell>
          <cell r="H1122" t="str">
            <v>[USD 000s]</v>
          </cell>
          <cell r="I1122" t="str">
            <v>[feed]</v>
          </cell>
          <cell r="K1122">
            <v>20900</v>
          </cell>
          <cell r="O1122">
            <v>0</v>
          </cell>
          <cell r="P1122">
            <v>0</v>
          </cell>
          <cell r="Q1122">
            <v>0</v>
          </cell>
          <cell r="R1122">
            <v>0</v>
          </cell>
          <cell r="S1122">
            <v>0</v>
          </cell>
          <cell r="T1122">
            <v>0</v>
          </cell>
          <cell r="U1122">
            <v>0</v>
          </cell>
          <cell r="V1122">
            <v>0</v>
          </cell>
          <cell r="W1122">
            <v>0</v>
          </cell>
        </row>
        <row r="1123">
          <cell r="A1123">
            <v>1123</v>
          </cell>
          <cell r="E1123">
            <v>1</v>
          </cell>
          <cell r="F1123" t="str">
            <v>Scenario</v>
          </cell>
          <cell r="H1123" t="str">
            <v>[USD 000s]</v>
          </cell>
          <cell r="I1123" t="str">
            <v>[input]</v>
          </cell>
          <cell r="K1123">
            <v>20900</v>
          </cell>
        </row>
        <row r="1124">
          <cell r="A1124">
            <v>1124</v>
          </cell>
          <cell r="E1124">
            <v>2</v>
          </cell>
          <cell r="F1124" t="str">
            <v>Scenario</v>
          </cell>
          <cell r="H1124" t="str">
            <v>[USD 000s]</v>
          </cell>
          <cell r="I1124" t="str">
            <v>[input]</v>
          </cell>
        </row>
        <row r="1125">
          <cell r="A1125">
            <v>1125</v>
          </cell>
          <cell r="E1125">
            <v>3</v>
          </cell>
          <cell r="F1125" t="str">
            <v>Scenario</v>
          </cell>
          <cell r="H1125" t="str">
            <v>[USD 000s]</v>
          </cell>
          <cell r="I1125" t="str">
            <v>[input]</v>
          </cell>
          <cell r="K1125">
            <v>0</v>
          </cell>
        </row>
        <row r="1126">
          <cell r="A1126">
            <v>1126</v>
          </cell>
        </row>
        <row r="1127">
          <cell r="A1127">
            <v>1127</v>
          </cell>
          <cell r="B1127">
            <v>1</v>
          </cell>
          <cell r="C1127" t="str">
            <v>Active</v>
          </cell>
          <cell r="E1127" t="str">
            <v>Nuclear Fuel Purchase Schedule - Net</v>
          </cell>
          <cell r="H1127" t="str">
            <v>[USD 000s]</v>
          </cell>
          <cell r="I1127" t="str">
            <v>[feed]</v>
          </cell>
          <cell r="K1127">
            <v>19230.810479999996</v>
          </cell>
          <cell r="L1127">
            <v>2136.7567199999999</v>
          </cell>
          <cell r="M1127">
            <v>21367.567199999994</v>
          </cell>
          <cell r="N1127">
            <v>19230.810479999996</v>
          </cell>
          <cell r="O1127">
            <v>2136.7567199999999</v>
          </cell>
          <cell r="P1127">
            <v>21367.567199999994</v>
          </cell>
          <cell r="Q1127">
            <v>19807.734794399999</v>
          </cell>
          <cell r="R1127">
            <v>2266.8852042479998</v>
          </cell>
          <cell r="S1127">
            <v>18679.134083003522</v>
          </cell>
          <cell r="T1127">
            <v>14285.334768329018</v>
          </cell>
          <cell r="U1127">
            <v>8991.8246069537654</v>
          </cell>
          <cell r="V1127">
            <v>841.96175865112536</v>
          </cell>
          <cell r="W1127">
            <v>0</v>
          </cell>
        </row>
        <row r="1128">
          <cell r="A1128">
            <v>1128</v>
          </cell>
          <cell r="E1128">
            <v>1</v>
          </cell>
          <cell r="F1128" t="str">
            <v>Scenario</v>
          </cell>
          <cell r="H1128" t="str">
            <v>[USD 000s]</v>
          </cell>
          <cell r="I1128" t="str">
            <v>[input]</v>
          </cell>
          <cell r="K1128">
            <v>19230.810479999996</v>
          </cell>
          <cell r="L1128">
            <v>2136.7567199999999</v>
          </cell>
          <cell r="M1128">
            <v>21367.567199999994</v>
          </cell>
          <cell r="N1128">
            <v>19230.810479999996</v>
          </cell>
          <cell r="O1128">
            <v>2136.7567199999999</v>
          </cell>
          <cell r="P1128">
            <v>21367.567199999994</v>
          </cell>
          <cell r="Q1128">
            <v>19807.734794399999</v>
          </cell>
          <cell r="R1128">
            <v>2266.8852042479998</v>
          </cell>
          <cell r="S1128">
            <v>18679.134083003522</v>
          </cell>
          <cell r="T1128">
            <v>14285.334768329018</v>
          </cell>
          <cell r="U1128">
            <v>8991.8246069537654</v>
          </cell>
          <cell r="V1128">
            <v>841.96175865112536</v>
          </cell>
          <cell r="W1128">
            <v>0</v>
          </cell>
        </row>
        <row r="1129">
          <cell r="A1129">
            <v>1129</v>
          </cell>
          <cell r="E1129">
            <v>2</v>
          </cell>
          <cell r="F1129" t="str">
            <v>Scenario</v>
          </cell>
          <cell r="H1129" t="str">
            <v>[USD 000s]</v>
          </cell>
          <cell r="I1129" t="str">
            <v>[input]</v>
          </cell>
          <cell r="K1129">
            <v>0</v>
          </cell>
          <cell r="L1129">
            <v>2136.7567199999999</v>
          </cell>
          <cell r="M1129">
            <v>0</v>
          </cell>
          <cell r="N1129">
            <v>40598.377679999991</v>
          </cell>
          <cell r="O1129">
            <v>0</v>
          </cell>
          <cell r="P1129">
            <v>23504.323919999995</v>
          </cell>
          <cell r="Q1129">
            <v>0</v>
          </cell>
          <cell r="R1129">
            <v>22074.619998647999</v>
          </cell>
          <cell r="S1129">
            <v>0</v>
          </cell>
          <cell r="T1129">
            <v>32964.468851332538</v>
          </cell>
          <cell r="U1129">
            <v>0</v>
          </cell>
          <cell r="V1129">
            <v>9833.7863656048903</v>
          </cell>
          <cell r="W1129">
            <v>0</v>
          </cell>
        </row>
        <row r="1130">
          <cell r="A1130">
            <v>1130</v>
          </cell>
          <cell r="E1130">
            <v>3</v>
          </cell>
          <cell r="F1130" t="str">
            <v>Scenario - EOL</v>
          </cell>
          <cell r="H1130" t="str">
            <v>[USD 000s]</v>
          </cell>
          <cell r="I1130" t="str">
            <v>[input]</v>
          </cell>
          <cell r="K1130">
            <v>0</v>
          </cell>
          <cell r="L1130">
            <v>0</v>
          </cell>
          <cell r="M1130">
            <v>21367.567199999994</v>
          </cell>
          <cell r="N1130">
            <v>19230.810479999996</v>
          </cell>
          <cell r="O1130">
            <v>2136.7567199999999</v>
          </cell>
          <cell r="P1130">
            <v>21367.567199999994</v>
          </cell>
          <cell r="Q1130">
            <v>19807.734794399999</v>
          </cell>
          <cell r="R1130">
            <v>2266.8852042479998</v>
          </cell>
          <cell r="S1130">
            <v>18679.134083003522</v>
          </cell>
          <cell r="T1130">
            <v>14285.334768329018</v>
          </cell>
          <cell r="U1130">
            <v>0</v>
          </cell>
          <cell r="V1130">
            <v>0</v>
          </cell>
          <cell r="W1130">
            <v>0</v>
          </cell>
        </row>
        <row r="1131">
          <cell r="A1131">
            <v>1131</v>
          </cell>
        </row>
        <row r="1132">
          <cell r="A1132">
            <v>1132</v>
          </cell>
          <cell r="B1132">
            <v>1</v>
          </cell>
          <cell r="C1132" t="str">
            <v>Active</v>
          </cell>
          <cell r="E1132" t="str">
            <v>Nuclear Fuel Amortization - Reflects Initial &amp; Ongoing Fuel</v>
          </cell>
          <cell r="H1132" t="str">
            <v>[USD 000s]</v>
          </cell>
          <cell r="I1132" t="str">
            <v>[feed]</v>
          </cell>
          <cell r="K1132">
            <v>4826.911846846353</v>
          </cell>
          <cell r="L1132">
            <v>10239.273686389872</v>
          </cell>
          <cell r="M1132">
            <v>10752.126797892824</v>
          </cell>
          <cell r="N1132">
            <v>13381.123763233922</v>
          </cell>
          <cell r="O1132">
            <v>13123.456846813497</v>
          </cell>
          <cell r="P1132">
            <v>13826.072894117646</v>
          </cell>
          <cell r="Q1132">
            <v>15082.988611764704</v>
          </cell>
          <cell r="R1132">
            <v>13936.983137042822</v>
          </cell>
          <cell r="S1132">
            <v>14098.534978323956</v>
          </cell>
          <cell r="T1132">
            <v>15969.116977257627</v>
          </cell>
          <cell r="U1132">
            <v>17357.941897850007</v>
          </cell>
          <cell r="V1132">
            <v>23332.005509679908</v>
          </cell>
          <cell r="W1132">
            <v>5896.0754614185207</v>
          </cell>
        </row>
        <row r="1133">
          <cell r="A1133">
            <v>1133</v>
          </cell>
          <cell r="E1133">
            <v>1</v>
          </cell>
          <cell r="F1133" t="str">
            <v>Scenario</v>
          </cell>
          <cell r="H1133" t="str">
            <v>[USD 000s]</v>
          </cell>
          <cell r="I1133" t="str">
            <v>[input]</v>
          </cell>
          <cell r="K1133">
            <v>4826.911846846353</v>
          </cell>
          <cell r="L1133">
            <v>10239.273686389872</v>
          </cell>
          <cell r="M1133">
            <v>10752.126797892824</v>
          </cell>
          <cell r="N1133">
            <v>13381.123763233922</v>
          </cell>
          <cell r="O1133">
            <v>13123.456846813497</v>
          </cell>
          <cell r="P1133">
            <v>13826.072894117646</v>
          </cell>
          <cell r="Q1133">
            <v>15082.988611764704</v>
          </cell>
          <cell r="R1133">
            <v>13936.983137042822</v>
          </cell>
          <cell r="S1133">
            <v>14098.534978323956</v>
          </cell>
          <cell r="T1133">
            <v>15969.116977257627</v>
          </cell>
          <cell r="U1133">
            <v>17357.941897850007</v>
          </cell>
          <cell r="V1133">
            <v>23332.005509679908</v>
          </cell>
          <cell r="W1133">
            <v>5896.0754614185207</v>
          </cell>
        </row>
        <row r="1134">
          <cell r="A1134">
            <v>1134</v>
          </cell>
          <cell r="E1134">
            <v>2</v>
          </cell>
          <cell r="F1134" t="str">
            <v>Scenario</v>
          </cell>
          <cell r="H1134" t="str">
            <v>[USD 000s]</v>
          </cell>
          <cell r="I1134" t="str">
            <v>[input]</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row>
        <row r="1135">
          <cell r="A1135">
            <v>1135</v>
          </cell>
          <cell r="E1135">
            <v>3</v>
          </cell>
          <cell r="F1135" t="str">
            <v>Scenario - EOL</v>
          </cell>
          <cell r="H1135" t="str">
            <v>[USD 000s]</v>
          </cell>
          <cell r="I1135" t="str">
            <v>[input]</v>
          </cell>
          <cell r="K1135">
            <v>0</v>
          </cell>
          <cell r="L1135">
            <v>0</v>
          </cell>
          <cell r="M1135">
            <v>10752.126797892824</v>
          </cell>
          <cell r="N1135">
            <v>13381.123763233922</v>
          </cell>
          <cell r="O1135">
            <v>13123.456846813497</v>
          </cell>
          <cell r="P1135">
            <v>13826.072894117646</v>
          </cell>
          <cell r="Q1135">
            <v>15082.988611764704</v>
          </cell>
          <cell r="R1135">
            <v>13936.983137042822</v>
          </cell>
          <cell r="S1135">
            <v>14098.534978323956</v>
          </cell>
          <cell r="T1135">
            <v>15969.116977257627</v>
          </cell>
          <cell r="U1135">
            <v>0</v>
          </cell>
          <cell r="V1135">
            <v>0</v>
          </cell>
          <cell r="W1135">
            <v>0</v>
          </cell>
        </row>
        <row r="1136">
          <cell r="A1136">
            <v>1136</v>
          </cell>
          <cell r="E1136" t="str">
            <v>Accumulated Nuclear Fuel Amortization</v>
          </cell>
          <cell r="H1136" t="str">
            <v>[USD 000s]</v>
          </cell>
          <cell r="I1136" t="str">
            <v>[Calc]</v>
          </cell>
          <cell r="K1136">
            <v>4826.911846846353</v>
          </cell>
          <cell r="L1136">
            <v>15066.185533236225</v>
          </cell>
          <cell r="M1136">
            <v>25818.312331129047</v>
          </cell>
          <cell r="N1136">
            <v>39199.436094362973</v>
          </cell>
          <cell r="O1136">
            <v>52322.892941176469</v>
          </cell>
          <cell r="P1136">
            <v>66148.965835294119</v>
          </cell>
          <cell r="Q1136">
            <v>81231.954447058815</v>
          </cell>
          <cell r="R1136">
            <v>95168.93758410163</v>
          </cell>
          <cell r="S1136">
            <v>109267.47256242558</v>
          </cell>
          <cell r="T1136">
            <v>125236.58953968321</v>
          </cell>
          <cell r="U1136">
            <v>142594.53143753321</v>
          </cell>
          <cell r="V1136">
            <v>165926.53694721311</v>
          </cell>
          <cell r="W1136">
            <v>171822.61240863163</v>
          </cell>
        </row>
        <row r="1137">
          <cell r="A1137">
            <v>1137</v>
          </cell>
          <cell r="E1137" t="str">
            <v>Gross Nuclear Fuel</v>
          </cell>
          <cell r="H1137" t="str">
            <v>[USD 000s]</v>
          </cell>
          <cell r="I1137" t="str">
            <v>[Calc]</v>
          </cell>
          <cell r="K1137">
            <v>40130.81048</v>
          </cell>
          <cell r="L1137">
            <v>42267.567199999998</v>
          </cell>
          <cell r="M1137">
            <v>63635.134399999995</v>
          </cell>
          <cell r="N1137">
            <v>82865.944879999995</v>
          </cell>
          <cell r="O1137">
            <v>85002.7016</v>
          </cell>
          <cell r="P1137">
            <v>106370.26879999999</v>
          </cell>
          <cell r="Q1137">
            <v>126178.00359439998</v>
          </cell>
          <cell r="R1137">
            <v>128444.88879864798</v>
          </cell>
          <cell r="S1137">
            <v>147124.0228816515</v>
          </cell>
          <cell r="T1137">
            <v>161409.35764998052</v>
          </cell>
          <cell r="U1137">
            <v>170401.18225693429</v>
          </cell>
          <cell r="V1137">
            <v>171243.14401558542</v>
          </cell>
          <cell r="W1137">
            <v>171243.14401558542</v>
          </cell>
        </row>
        <row r="1138">
          <cell r="A1138">
            <v>1138</v>
          </cell>
          <cell r="E1138" t="str">
            <v>Change in Gross Nuclear Fuel</v>
          </cell>
          <cell r="H1138" t="str">
            <v>[USD 000s]</v>
          </cell>
          <cell r="I1138" t="str">
            <v>[Calc]</v>
          </cell>
          <cell r="L1138">
            <v>2136.7567199999976</v>
          </cell>
          <cell r="M1138">
            <v>21367.567199999998</v>
          </cell>
          <cell r="N1138">
            <v>19230.81048</v>
          </cell>
          <cell r="O1138">
            <v>2136.7567200000049</v>
          </cell>
          <cell r="P1138">
            <v>21367.56719999999</v>
          </cell>
          <cell r="Q1138">
            <v>19807.734794399992</v>
          </cell>
          <cell r="R1138">
            <v>2266.8852042479994</v>
          </cell>
          <cell r="S1138">
            <v>18679.134083003519</v>
          </cell>
          <cell r="T1138">
            <v>14285.334768329019</v>
          </cell>
          <cell r="U1138">
            <v>8991.8246069537709</v>
          </cell>
          <cell r="V1138">
            <v>841.96175865113037</v>
          </cell>
          <cell r="W1138">
            <v>0</v>
          </cell>
        </row>
        <row r="1139">
          <cell r="A1139">
            <v>1139</v>
          </cell>
        </row>
        <row r="1140">
          <cell r="A1140">
            <v>1140</v>
          </cell>
        </row>
        <row r="1141">
          <cell r="A1141">
            <v>1141</v>
          </cell>
          <cell r="E1141" t="str">
            <v>Gross Nuclear Fuel (post use of reserve)</v>
          </cell>
          <cell r="H1141" t="str">
            <v>[USD 000s]</v>
          </cell>
          <cell r="I1141" t="str">
            <v>[Calc]</v>
          </cell>
          <cell r="K1141">
            <v>40130.81048</v>
          </cell>
          <cell r="L1141">
            <v>42267.567199999998</v>
          </cell>
          <cell r="M1141">
            <v>63635.134399999995</v>
          </cell>
          <cell r="N1141">
            <v>82865.944879999995</v>
          </cell>
          <cell r="O1141">
            <v>85002.7016</v>
          </cell>
          <cell r="P1141">
            <v>106370.26879999999</v>
          </cell>
          <cell r="Q1141">
            <v>126178.00359439998</v>
          </cell>
          <cell r="R1141">
            <v>128444.88879864798</v>
          </cell>
          <cell r="S1141">
            <v>147124.0228816515</v>
          </cell>
          <cell r="T1141">
            <v>161409.35764998052</v>
          </cell>
          <cell r="U1141">
            <v>170401.18225693429</v>
          </cell>
          <cell r="V1141">
            <v>171243.14401558542</v>
          </cell>
          <cell r="W1141">
            <v>171243.14401558542</v>
          </cell>
        </row>
        <row r="1142">
          <cell r="A1142">
            <v>1142</v>
          </cell>
        </row>
        <row r="1143">
          <cell r="A1143">
            <v>1143</v>
          </cell>
          <cell r="E1143" t="str">
            <v>Nuclear Fuel [Feed to 10k]</v>
          </cell>
          <cell r="H1143" t="str">
            <v>[USD 000s]</v>
          </cell>
          <cell r="I1143" t="str">
            <v>[Feed]</v>
          </cell>
          <cell r="K1143">
            <v>40130.81048</v>
          </cell>
          <cell r="L1143">
            <v>42267.567199999998</v>
          </cell>
          <cell r="M1143">
            <v>63635.134399999995</v>
          </cell>
          <cell r="N1143">
            <v>82865.944879999995</v>
          </cell>
          <cell r="O1143">
            <v>85002.7016</v>
          </cell>
          <cell r="P1143">
            <v>106370.26879999999</v>
          </cell>
          <cell r="Q1143">
            <v>126178.00359439998</v>
          </cell>
          <cell r="R1143">
            <v>128444.88879864798</v>
          </cell>
          <cell r="S1143">
            <v>147124.0228816515</v>
          </cell>
          <cell r="T1143">
            <v>161409.35764998052</v>
          </cell>
          <cell r="U1143">
            <v>170401.18225693429</v>
          </cell>
          <cell r="V1143">
            <v>171243.14401558542</v>
          </cell>
          <cell r="W1143">
            <v>171243.14401558542</v>
          </cell>
        </row>
        <row r="1144">
          <cell r="A1144">
            <v>1144</v>
          </cell>
        </row>
        <row r="1145">
          <cell r="A1145">
            <v>1145</v>
          </cell>
          <cell r="C1145" t="str">
            <v>BALANCE SHEET - OTHER ASSETS</v>
          </cell>
        </row>
        <row r="1146">
          <cell r="A1146">
            <v>1146</v>
          </cell>
        </row>
        <row r="1147">
          <cell r="A1147">
            <v>1147</v>
          </cell>
          <cell r="D1147" t="str">
            <v>Other Assets</v>
          </cell>
        </row>
        <row r="1148">
          <cell r="A1148">
            <v>1148</v>
          </cell>
        </row>
        <row r="1149">
          <cell r="A1149">
            <v>1149</v>
          </cell>
          <cell r="E1149" t="str">
            <v>Other Assets Assumptions</v>
          </cell>
          <cell r="H1149" t="str">
            <v>[USD 000s]</v>
          </cell>
          <cell r="I1149" t="str">
            <v>[Input]</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row>
        <row r="1150">
          <cell r="A1150">
            <v>1150</v>
          </cell>
        </row>
        <row r="1151">
          <cell r="A1151">
            <v>1151</v>
          </cell>
          <cell r="E1151" t="str">
            <v>Other Assets [Feed to 10K]</v>
          </cell>
          <cell r="H1151" t="str">
            <v>[USD 000s]</v>
          </cell>
          <cell r="I1151" t="str">
            <v>[Feed]</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row>
        <row r="1152">
          <cell r="A1152">
            <v>1152</v>
          </cell>
        </row>
        <row r="1153">
          <cell r="A1153">
            <v>1153</v>
          </cell>
          <cell r="C1153" t="str">
            <v>BALANCE SHEET - CURRENT LIABILITIES</v>
          </cell>
        </row>
        <row r="1154">
          <cell r="A1154">
            <v>1154</v>
          </cell>
        </row>
        <row r="1155">
          <cell r="A1155">
            <v>1155</v>
          </cell>
          <cell r="D1155" t="str">
            <v>Notes Payable</v>
          </cell>
        </row>
        <row r="1156">
          <cell r="A1156">
            <v>1156</v>
          </cell>
        </row>
        <row r="1157">
          <cell r="A1157">
            <v>1157</v>
          </cell>
          <cell r="E1157" t="str">
            <v>Notes Payable Assumptions</v>
          </cell>
          <cell r="H1157" t="str">
            <v>[USD 000s]</v>
          </cell>
          <cell r="I1157" t="str">
            <v>[Feed]</v>
          </cell>
          <cell r="K1157">
            <v>20000</v>
          </cell>
          <cell r="L1157">
            <v>20000</v>
          </cell>
          <cell r="M1157">
            <v>20000</v>
          </cell>
          <cell r="N1157">
            <v>20000</v>
          </cell>
          <cell r="O1157">
            <v>20000</v>
          </cell>
          <cell r="P1157">
            <v>20000</v>
          </cell>
          <cell r="Q1157">
            <v>20000</v>
          </cell>
          <cell r="R1157">
            <v>20000</v>
          </cell>
          <cell r="S1157">
            <v>20000</v>
          </cell>
          <cell r="T1157">
            <v>20000</v>
          </cell>
          <cell r="U1157">
            <v>20000</v>
          </cell>
          <cell r="V1157">
            <v>20000</v>
          </cell>
          <cell r="W1157">
            <v>0</v>
          </cell>
        </row>
        <row r="1158">
          <cell r="A1158">
            <v>1158</v>
          </cell>
          <cell r="E1158" t="str">
            <v xml:space="preserve"> </v>
          </cell>
        </row>
        <row r="1159">
          <cell r="A1159">
            <v>1159</v>
          </cell>
          <cell r="E1159" t="str">
            <v>Notes Payable [feeds to Financial Statements]</v>
          </cell>
          <cell r="H1159" t="str">
            <v>[USD 000s]</v>
          </cell>
          <cell r="I1159" t="str">
            <v>[Feed]</v>
          </cell>
          <cell r="K1159">
            <v>20000</v>
          </cell>
          <cell r="L1159">
            <v>20000</v>
          </cell>
          <cell r="M1159">
            <v>20000</v>
          </cell>
          <cell r="N1159">
            <v>20000</v>
          </cell>
          <cell r="O1159">
            <v>20000</v>
          </cell>
          <cell r="P1159">
            <v>20000</v>
          </cell>
          <cell r="Q1159">
            <v>20000</v>
          </cell>
          <cell r="R1159">
            <v>20000</v>
          </cell>
          <cell r="S1159">
            <v>20000</v>
          </cell>
          <cell r="T1159">
            <v>20000</v>
          </cell>
          <cell r="U1159">
            <v>20000</v>
          </cell>
          <cell r="V1159">
            <v>20000</v>
          </cell>
          <cell r="W1159">
            <v>0</v>
          </cell>
        </row>
        <row r="1160">
          <cell r="A1160">
            <v>1160</v>
          </cell>
        </row>
        <row r="1161">
          <cell r="A1161">
            <v>1161</v>
          </cell>
          <cell r="D1161" t="str">
            <v>Accounts Payable</v>
          </cell>
        </row>
        <row r="1162">
          <cell r="A1162">
            <v>1162</v>
          </cell>
        </row>
        <row r="1163">
          <cell r="A1163">
            <v>1163</v>
          </cell>
          <cell r="B1163">
            <v>1</v>
          </cell>
          <cell r="C1163" t="str">
            <v>Active</v>
          </cell>
          <cell r="E1163" t="str">
            <v>Accounts Payable</v>
          </cell>
          <cell r="H1163" t="str">
            <v>[USD 000s]</v>
          </cell>
          <cell r="I1163" t="str">
            <v>[Feed]</v>
          </cell>
          <cell r="K1163">
            <v>9709.1803540456622</v>
          </cell>
          <cell r="L1163">
            <v>10547.334291510848</v>
          </cell>
          <cell r="M1163">
            <v>10711.379414554087</v>
          </cell>
          <cell r="N1163">
            <v>9152.4306046999991</v>
          </cell>
          <cell r="O1163">
            <v>11007.696352776318</v>
          </cell>
          <cell r="P1163">
            <v>11119.07718076518</v>
          </cell>
          <cell r="Q1163">
            <v>9374.6181405971183</v>
          </cell>
          <cell r="R1163">
            <v>11350.765923243558</v>
          </cell>
          <cell r="S1163">
            <v>11473.082234641764</v>
          </cell>
          <cell r="T1163">
            <v>9626.6332391914257</v>
          </cell>
          <cell r="U1163">
            <v>11688.469429313292</v>
          </cell>
          <cell r="V1163">
            <v>11178.034709025102</v>
          </cell>
          <cell r="W1163">
            <v>9949.8306521285122</v>
          </cell>
        </row>
        <row r="1164">
          <cell r="A1164">
            <v>1164</v>
          </cell>
          <cell r="E1164">
            <v>1</v>
          </cell>
          <cell r="F1164" t="str">
            <v>Scenario</v>
          </cell>
          <cell r="H1164" t="str">
            <v>[USD 000s]</v>
          </cell>
          <cell r="I1164" t="str">
            <v>[Calc]</v>
          </cell>
          <cell r="K1164">
            <v>9709.1803540456622</v>
          </cell>
          <cell r="L1164">
            <v>10547.334291510848</v>
          </cell>
          <cell r="M1164">
            <v>10711.379414554087</v>
          </cell>
          <cell r="N1164">
            <v>9152.4306046999991</v>
          </cell>
          <cell r="O1164">
            <v>11007.696352776318</v>
          </cell>
          <cell r="P1164">
            <v>11119.07718076518</v>
          </cell>
          <cell r="Q1164">
            <v>9374.6181405971183</v>
          </cell>
          <cell r="R1164">
            <v>11350.765923243558</v>
          </cell>
          <cell r="S1164">
            <v>11473.082234641764</v>
          </cell>
          <cell r="T1164">
            <v>9626.6332391914257</v>
          </cell>
          <cell r="U1164">
            <v>11688.469429313292</v>
          </cell>
          <cell r="V1164">
            <v>11178.034709025102</v>
          </cell>
          <cell r="W1164">
            <v>9949.8306521285122</v>
          </cell>
        </row>
        <row r="1165">
          <cell r="A1165">
            <v>1165</v>
          </cell>
          <cell r="E1165">
            <v>2</v>
          </cell>
          <cell r="F1165" t="str">
            <v>Scenario</v>
          </cell>
          <cell r="H1165" t="str">
            <v>[USD 000s]</v>
          </cell>
          <cell r="I1165" t="str">
            <v>[Calc]</v>
          </cell>
          <cell r="K1165">
            <v>9709.1803540456622</v>
          </cell>
          <cell r="L1165">
            <v>10547.334291510848</v>
          </cell>
          <cell r="M1165">
            <v>10711.379414554087</v>
          </cell>
          <cell r="N1165">
            <v>9152.4306046999991</v>
          </cell>
          <cell r="O1165">
            <v>11007.696352776318</v>
          </cell>
          <cell r="P1165">
            <v>11119.07718076518</v>
          </cell>
          <cell r="Q1165">
            <v>9374.6181405971183</v>
          </cell>
          <cell r="R1165">
            <v>11350.765923243558</v>
          </cell>
          <cell r="S1165">
            <v>11473.082234641764</v>
          </cell>
          <cell r="T1165">
            <v>9626.6332391914257</v>
          </cell>
          <cell r="U1165">
            <v>11688.469429313292</v>
          </cell>
          <cell r="V1165">
            <v>11178.034709025102</v>
          </cell>
          <cell r="W1165">
            <v>9949.8306521285122</v>
          </cell>
        </row>
        <row r="1166">
          <cell r="A1166">
            <v>1166</v>
          </cell>
          <cell r="E1166">
            <v>3</v>
          </cell>
          <cell r="F1166" t="str">
            <v>Scenario</v>
          </cell>
          <cell r="H1166" t="str">
            <v>[USD 000s]</v>
          </cell>
          <cell r="I1166" t="str">
            <v>[Calc]</v>
          </cell>
          <cell r="K1166">
            <v>9709.1803540456622</v>
          </cell>
          <cell r="L1166">
            <v>10547.334291510848</v>
          </cell>
          <cell r="M1166">
            <v>10711.379414554087</v>
          </cell>
          <cell r="N1166">
            <v>9152.4306046999991</v>
          </cell>
          <cell r="O1166">
            <v>11007.696352776318</v>
          </cell>
          <cell r="P1166">
            <v>11119.07718076518</v>
          </cell>
          <cell r="Q1166">
            <v>9374.6181405971183</v>
          </cell>
          <cell r="R1166">
            <v>11350.765923243558</v>
          </cell>
          <cell r="S1166">
            <v>11473.082234641764</v>
          </cell>
          <cell r="T1166">
            <v>10045.18251046062</v>
          </cell>
          <cell r="U1166">
            <v>11688.469429313292</v>
          </cell>
          <cell r="V1166">
            <v>11178.034709025102</v>
          </cell>
          <cell r="W1166">
            <v>9949.8306521285122</v>
          </cell>
        </row>
        <row r="1167">
          <cell r="A1167">
            <v>1167</v>
          </cell>
        </row>
        <row r="1168">
          <cell r="A1168">
            <v>1168</v>
          </cell>
          <cell r="E1168" t="str">
            <v>Accounts Payable</v>
          </cell>
          <cell r="K1168">
            <v>9709.1803540456622</v>
          </cell>
          <cell r="L1168">
            <v>10547.334291510848</v>
          </cell>
          <cell r="M1168">
            <v>10711.379414554087</v>
          </cell>
          <cell r="N1168">
            <v>9152.4306046999991</v>
          </cell>
          <cell r="O1168">
            <v>11007.696352776318</v>
          </cell>
          <cell r="P1168">
            <v>11119.07718076518</v>
          </cell>
          <cell r="Q1168">
            <v>9374.6181405971183</v>
          </cell>
          <cell r="R1168">
            <v>11350.765923243558</v>
          </cell>
          <cell r="S1168">
            <v>11473.082234641764</v>
          </cell>
          <cell r="T1168">
            <v>9626.6332391914257</v>
          </cell>
          <cell r="U1168">
            <v>11688.469429313292</v>
          </cell>
          <cell r="V1168">
            <v>11178.034709025102</v>
          </cell>
          <cell r="W1168">
            <v>9949.8306521285122</v>
          </cell>
        </row>
        <row r="1169">
          <cell r="A1169">
            <v>1169</v>
          </cell>
        </row>
        <row r="1170">
          <cell r="A1170">
            <v>1170</v>
          </cell>
          <cell r="D1170" t="str">
            <v>Inter Company Debtors</v>
          </cell>
        </row>
        <row r="1171">
          <cell r="A1171">
            <v>1171</v>
          </cell>
        </row>
        <row r="1172">
          <cell r="A1172">
            <v>1172</v>
          </cell>
          <cell r="E1172" t="str">
            <v>Inter Company Debtor Days</v>
          </cell>
          <cell r="H1172" t="str">
            <v>[Days]</v>
          </cell>
          <cell r="I1172" t="str">
            <v>[Feed]</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row>
        <row r="1173">
          <cell r="A1173">
            <v>1173</v>
          </cell>
          <cell r="E1173" t="str">
            <v>Number of Days in the Year</v>
          </cell>
          <cell r="H1173" t="str">
            <v>[Days]</v>
          </cell>
          <cell r="I1173" t="str">
            <v>[Feed]</v>
          </cell>
          <cell r="K1173">
            <v>365</v>
          </cell>
          <cell r="L1173">
            <v>366</v>
          </cell>
          <cell r="M1173">
            <v>365</v>
          </cell>
          <cell r="N1173">
            <v>365</v>
          </cell>
          <cell r="O1173">
            <v>365</v>
          </cell>
          <cell r="P1173">
            <v>366</v>
          </cell>
          <cell r="Q1173">
            <v>365</v>
          </cell>
          <cell r="R1173">
            <v>365</v>
          </cell>
          <cell r="S1173">
            <v>365</v>
          </cell>
          <cell r="T1173">
            <v>366</v>
          </cell>
          <cell r="U1173">
            <v>365</v>
          </cell>
          <cell r="V1173">
            <v>365</v>
          </cell>
          <cell r="W1173">
            <v>365</v>
          </cell>
        </row>
        <row r="1174">
          <cell r="A1174">
            <v>1174</v>
          </cell>
          <cell r="E1174" t="str">
            <v>COGS (Inter Company)</v>
          </cell>
          <cell r="H1174" t="str">
            <v>[USD 000s]</v>
          </cell>
          <cell r="I1174" t="str">
            <v>[Feed]</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row>
        <row r="1175">
          <cell r="A1175">
            <v>1175</v>
          </cell>
        </row>
        <row r="1176">
          <cell r="A1176">
            <v>1176</v>
          </cell>
          <cell r="E1176" t="str">
            <v>Inter Company Debtors</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row>
        <row r="1177">
          <cell r="A1177">
            <v>1177</v>
          </cell>
        </row>
        <row r="1178">
          <cell r="A1178">
            <v>1178</v>
          </cell>
          <cell r="D1178" t="str">
            <v>Taxes Accrued</v>
          </cell>
        </row>
        <row r="1179">
          <cell r="A1179">
            <v>1179</v>
          </cell>
        </row>
        <row r="1180">
          <cell r="A1180">
            <v>1180</v>
          </cell>
          <cell r="E1180" t="str">
            <v>Tax Accrued Days</v>
          </cell>
          <cell r="H1180" t="str">
            <v>[Days]</v>
          </cell>
          <cell r="I1180" t="str">
            <v>[Feed]</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row>
        <row r="1181">
          <cell r="A1181">
            <v>1181</v>
          </cell>
          <cell r="E1181" t="str">
            <v>Number of Days in a Year</v>
          </cell>
          <cell r="H1181" t="str">
            <v>[Days]</v>
          </cell>
          <cell r="I1181" t="str">
            <v>[Feed]</v>
          </cell>
          <cell r="K1181">
            <v>365</v>
          </cell>
          <cell r="L1181">
            <v>366</v>
          </cell>
          <cell r="M1181">
            <v>365</v>
          </cell>
          <cell r="N1181">
            <v>365</v>
          </cell>
          <cell r="O1181">
            <v>365</v>
          </cell>
          <cell r="P1181">
            <v>366</v>
          </cell>
          <cell r="Q1181">
            <v>365</v>
          </cell>
          <cell r="R1181">
            <v>365</v>
          </cell>
          <cell r="S1181">
            <v>365</v>
          </cell>
          <cell r="T1181">
            <v>366</v>
          </cell>
          <cell r="U1181">
            <v>365</v>
          </cell>
          <cell r="V1181">
            <v>365</v>
          </cell>
          <cell r="W1181">
            <v>365</v>
          </cell>
        </row>
        <row r="1182">
          <cell r="A1182">
            <v>1182</v>
          </cell>
          <cell r="E1182" t="str">
            <v>Income Tax Payable</v>
          </cell>
          <cell r="H1182" t="str">
            <v>[USD 000s]</v>
          </cell>
          <cell r="I1182" t="str">
            <v>[Feed]</v>
          </cell>
          <cell r="K1182">
            <v>12544.018105766858</v>
          </cell>
          <cell r="L1182">
            <v>12987.063656375423</v>
          </cell>
          <cell r="M1182">
            <v>11968.318386871197</v>
          </cell>
          <cell r="N1182">
            <v>23746.606243563339</v>
          </cell>
          <cell r="O1182">
            <v>6202.39003815453</v>
          </cell>
          <cell r="P1182">
            <v>6498.0806346958498</v>
          </cell>
          <cell r="Q1182">
            <v>18257.878536222266</v>
          </cell>
          <cell r="R1182">
            <v>753.67041531982886</v>
          </cell>
          <cell r="S1182">
            <v>-476.61387345000196</v>
          </cell>
          <cell r="T1182">
            <v>16898.836021393086</v>
          </cell>
          <cell r="U1182">
            <v>-647.26384440613185</v>
          </cell>
          <cell r="V1182">
            <v>2697.6332448754492</v>
          </cell>
          <cell r="W1182">
            <v>-10853.327134698977</v>
          </cell>
        </row>
        <row r="1183">
          <cell r="A1183">
            <v>1183</v>
          </cell>
        </row>
        <row r="1184">
          <cell r="A1184">
            <v>1184</v>
          </cell>
          <cell r="E1184" t="str">
            <v>Taxes Accrued</v>
          </cell>
          <cell r="H1184" t="str">
            <v>[USD 000s]</v>
          </cell>
          <cell r="I1184" t="str">
            <v>[Calc]</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row>
        <row r="1185">
          <cell r="A1185">
            <v>1185</v>
          </cell>
        </row>
        <row r="1186">
          <cell r="A1186">
            <v>1186</v>
          </cell>
          <cell r="D1186" t="str">
            <v>Obligations under Capital Leases</v>
          </cell>
        </row>
        <row r="1187">
          <cell r="A1187">
            <v>1187</v>
          </cell>
        </row>
        <row r="1188">
          <cell r="A1188">
            <v>1188</v>
          </cell>
          <cell r="E1188" t="str">
            <v>Initial Capital Lease Liability</v>
          </cell>
          <cell r="H1188" t="str">
            <v>[USD 000s]</v>
          </cell>
          <cell r="I1188" t="str">
            <v>[Calc]</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row>
        <row r="1189">
          <cell r="A1189">
            <v>1189</v>
          </cell>
          <cell r="E1189" t="str">
            <v>Currently Maturing Portion of Capital Lease</v>
          </cell>
          <cell r="H1189" t="str">
            <v>[USD 000s]</v>
          </cell>
          <cell r="I1189" t="str">
            <v>[Calc]</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row>
        <row r="1190">
          <cell r="A1190">
            <v>1190</v>
          </cell>
          <cell r="E1190" t="str">
            <v>Accumulated Paid Dowm Portion of Lease</v>
          </cell>
          <cell r="H1190" t="str">
            <v>[USD 000s]</v>
          </cell>
          <cell r="I1190" t="str">
            <v>[Calc]</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row>
        <row r="1191">
          <cell r="A1191">
            <v>1191</v>
          </cell>
          <cell r="E1191" t="str">
            <v>Long Term Capital Lease Liability</v>
          </cell>
          <cell r="H1191" t="str">
            <v>[USD 000s]</v>
          </cell>
          <cell r="I1191" t="str">
            <v>[Calc]</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row>
        <row r="1192">
          <cell r="A1192">
            <v>1192</v>
          </cell>
        </row>
        <row r="1193">
          <cell r="A1193">
            <v>1193</v>
          </cell>
          <cell r="E1193" t="str">
            <v xml:space="preserve"> </v>
          </cell>
        </row>
        <row r="1194">
          <cell r="A1194">
            <v>1194</v>
          </cell>
          <cell r="E1194" t="str">
            <v>Current Obligations under Capital Leases</v>
          </cell>
          <cell r="H1194" t="str">
            <v>[USD 000s]</v>
          </cell>
          <cell r="I1194" t="str">
            <v>[Feed]</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row>
        <row r="1195">
          <cell r="A1195">
            <v>1195</v>
          </cell>
        </row>
        <row r="1196">
          <cell r="A1196">
            <v>1196</v>
          </cell>
          <cell r="E1196" t="str">
            <v>Long Term Obligations under Capital Leases</v>
          </cell>
          <cell r="H1196" t="str">
            <v>[USD 000s]</v>
          </cell>
          <cell r="I1196" t="str">
            <v>[Feed]</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row>
        <row r="1197">
          <cell r="A1197">
            <v>1197</v>
          </cell>
        </row>
        <row r="1198">
          <cell r="A1198">
            <v>1198</v>
          </cell>
        </row>
        <row r="1199">
          <cell r="A1199">
            <v>1199</v>
          </cell>
          <cell r="D1199" t="str">
            <v>Other Current Liabilities</v>
          </cell>
        </row>
        <row r="1200">
          <cell r="A1200">
            <v>1200</v>
          </cell>
        </row>
        <row r="1201">
          <cell r="A1201">
            <v>1201</v>
          </cell>
          <cell r="E1201" t="str">
            <v>Other Current Liabilities Assumptions</v>
          </cell>
          <cell r="H1201" t="str">
            <v>[USD 000s]</v>
          </cell>
          <cell r="I1201" t="str">
            <v>[Input]</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row>
        <row r="1202">
          <cell r="A1202">
            <v>1202</v>
          </cell>
          <cell r="E1202" t="str">
            <v xml:space="preserve"> </v>
          </cell>
        </row>
        <row r="1203">
          <cell r="A1203">
            <v>1203</v>
          </cell>
          <cell r="E1203" t="str">
            <v>Other Current Liabilities</v>
          </cell>
          <cell r="H1203" t="str">
            <v>[USD 000s]</v>
          </cell>
          <cell r="I1203" t="str">
            <v>[Feed]</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row>
        <row r="1204">
          <cell r="A1204">
            <v>1204</v>
          </cell>
        </row>
        <row r="1205">
          <cell r="A1205">
            <v>1205</v>
          </cell>
          <cell r="C1205" t="str">
            <v>BALANCE SHEET - OTHER LIABILITIES</v>
          </cell>
        </row>
        <row r="1206">
          <cell r="A1206">
            <v>1206</v>
          </cell>
        </row>
        <row r="1207">
          <cell r="A1207">
            <v>1207</v>
          </cell>
          <cell r="D1207" t="str">
            <v>Obligations under Capital Leases</v>
          </cell>
        </row>
        <row r="1208">
          <cell r="A1208">
            <v>1208</v>
          </cell>
        </row>
        <row r="1209">
          <cell r="A1209">
            <v>1209</v>
          </cell>
          <cell r="E1209" t="str">
            <v>Obligations under Capital Leases Assumptions</v>
          </cell>
          <cell r="H1209" t="str">
            <v>[USD 000s]</v>
          </cell>
          <cell r="I1209" t="str">
            <v>[Input]</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row>
        <row r="1210">
          <cell r="A1210">
            <v>1210</v>
          </cell>
          <cell r="E1210" t="str">
            <v xml:space="preserve"> </v>
          </cell>
        </row>
        <row r="1211">
          <cell r="A1211">
            <v>1211</v>
          </cell>
          <cell r="E1211" t="str">
            <v>Obligations under Capital Leases</v>
          </cell>
          <cell r="H1211" t="str">
            <v>[USD 000s]</v>
          </cell>
          <cell r="I1211" t="str">
            <v>[Feed]</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row>
        <row r="1212">
          <cell r="A1212">
            <v>1212</v>
          </cell>
        </row>
        <row r="1213">
          <cell r="A1213">
            <v>1213</v>
          </cell>
          <cell r="D1213" t="str">
            <v>Other Current Liabilities</v>
          </cell>
        </row>
        <row r="1214">
          <cell r="A1214">
            <v>1214</v>
          </cell>
        </row>
        <row r="1215">
          <cell r="A1215">
            <v>1215</v>
          </cell>
          <cell r="E1215" t="str">
            <v>Other Current Liabilities Assumptions</v>
          </cell>
          <cell r="H1215" t="str">
            <v>[USD 000s]</v>
          </cell>
          <cell r="I1215" t="str">
            <v>[Input]</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row>
        <row r="1216">
          <cell r="A1216">
            <v>1216</v>
          </cell>
          <cell r="E1216" t="str">
            <v xml:space="preserve"> </v>
          </cell>
        </row>
        <row r="1217">
          <cell r="A1217">
            <v>1217</v>
          </cell>
          <cell r="E1217" t="str">
            <v>Other Current Liabilities</v>
          </cell>
          <cell r="H1217" t="str">
            <v>[USD 000s]</v>
          </cell>
          <cell r="I1217" t="str">
            <v>[Feed]</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row>
        <row r="1218">
          <cell r="A1218">
            <v>1218</v>
          </cell>
        </row>
        <row r="1219">
          <cell r="A1219">
            <v>1219</v>
          </cell>
          <cell r="C1219" t="str">
            <v>CASH FLOW</v>
          </cell>
        </row>
        <row r="1220">
          <cell r="A1220">
            <v>1220</v>
          </cell>
        </row>
        <row r="1221">
          <cell r="A1221">
            <v>1221</v>
          </cell>
          <cell r="D1221" t="str">
            <v>Debt Repayment Schedule</v>
          </cell>
        </row>
        <row r="1222">
          <cell r="A1222">
            <v>1222</v>
          </cell>
        </row>
        <row r="1223">
          <cell r="A1223">
            <v>1223</v>
          </cell>
          <cell r="B1223">
            <v>6</v>
          </cell>
          <cell r="C1223" t="str">
            <v>Active</v>
          </cell>
          <cell r="E1223" t="str">
            <v>Debt Issuance Debt Obligation - Original</v>
          </cell>
          <cell r="H1223" t="str">
            <v>[USD 000s]</v>
          </cell>
          <cell r="I1223" t="str">
            <v>[feed]</v>
          </cell>
          <cell r="K1223">
            <v>0</v>
          </cell>
        </row>
        <row r="1224">
          <cell r="A1224">
            <v>1224</v>
          </cell>
          <cell r="E1224">
            <v>1</v>
          </cell>
          <cell r="F1224" t="str">
            <v>Scenario</v>
          </cell>
          <cell r="H1224" t="str">
            <v>[USD 000s]</v>
          </cell>
          <cell r="I1224" t="str">
            <v>[Input]</v>
          </cell>
          <cell r="K1224">
            <v>0</v>
          </cell>
        </row>
        <row r="1225">
          <cell r="A1225">
            <v>1225</v>
          </cell>
          <cell r="E1225">
            <v>2</v>
          </cell>
          <cell r="F1225" t="str">
            <v>Scenario</v>
          </cell>
          <cell r="H1225" t="str">
            <v>[USD 000s]</v>
          </cell>
          <cell r="I1225" t="str">
            <v>[Input]</v>
          </cell>
          <cell r="K1225">
            <v>0</v>
          </cell>
        </row>
        <row r="1226">
          <cell r="A1226">
            <v>1226</v>
          </cell>
          <cell r="E1226">
            <v>3</v>
          </cell>
          <cell r="F1226" t="str">
            <v>Scenario</v>
          </cell>
          <cell r="H1226" t="str">
            <v>[USD 000s]</v>
          </cell>
          <cell r="I1226" t="str">
            <v>[Input]</v>
          </cell>
          <cell r="K1226">
            <v>0</v>
          </cell>
        </row>
        <row r="1227">
          <cell r="A1227">
            <v>1227</v>
          </cell>
          <cell r="E1227">
            <v>4</v>
          </cell>
          <cell r="F1227" t="str">
            <v>Scenario</v>
          </cell>
          <cell r="H1227" t="str">
            <v>[USD 000s]</v>
          </cell>
          <cell r="I1227" t="str">
            <v>[Input]</v>
          </cell>
          <cell r="K1227">
            <v>0</v>
          </cell>
        </row>
        <row r="1228">
          <cell r="A1228">
            <v>1228</v>
          </cell>
          <cell r="E1228">
            <v>5</v>
          </cell>
          <cell r="F1228" t="str">
            <v>Scenario</v>
          </cell>
          <cell r="H1228" t="str">
            <v>[USD 000s]</v>
          </cell>
          <cell r="I1228" t="str">
            <v>[Input]</v>
          </cell>
          <cell r="K1228">
            <v>0</v>
          </cell>
        </row>
        <row r="1229">
          <cell r="A1229">
            <v>1229</v>
          </cell>
          <cell r="E1229">
            <v>6</v>
          </cell>
          <cell r="F1229" t="str">
            <v>Scenario</v>
          </cell>
          <cell r="H1229" t="str">
            <v>[USD 000s]</v>
          </cell>
          <cell r="I1229" t="str">
            <v>[Input]</v>
          </cell>
          <cell r="K1229">
            <v>0</v>
          </cell>
        </row>
        <row r="1230">
          <cell r="A1230">
            <v>1230</v>
          </cell>
          <cell r="B1230">
            <v>6</v>
          </cell>
          <cell r="C1230" t="str">
            <v xml:space="preserve">Active </v>
          </cell>
          <cell r="E1230" t="str">
            <v>Debt Amortization Schedule Debt Obligation- Original</v>
          </cell>
          <cell r="H1230" t="str">
            <v>[USD 000s]</v>
          </cell>
          <cell r="I1230" t="str">
            <v>[feed]</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row>
        <row r="1231">
          <cell r="A1231">
            <v>1231</v>
          </cell>
          <cell r="E1231">
            <v>1</v>
          </cell>
          <cell r="F1231" t="str">
            <v>Scenario</v>
          </cell>
          <cell r="H1231" t="str">
            <v>[USD 000s]</v>
          </cell>
          <cell r="I1231" t="str">
            <v>[Input]</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row>
        <row r="1232">
          <cell r="A1232">
            <v>1232</v>
          </cell>
          <cell r="E1232">
            <v>2</v>
          </cell>
          <cell r="F1232" t="str">
            <v>Scenario</v>
          </cell>
          <cell r="H1232" t="str">
            <v>[USD 000s]</v>
          </cell>
          <cell r="I1232" t="str">
            <v>[Input]</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row>
        <row r="1233">
          <cell r="A1233">
            <v>1233</v>
          </cell>
          <cell r="E1233">
            <v>3</v>
          </cell>
          <cell r="F1233" t="str">
            <v>Scenario</v>
          </cell>
          <cell r="H1233" t="str">
            <v>[USD 000s]</v>
          </cell>
          <cell r="I1233" t="str">
            <v>[Input]</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row>
        <row r="1234">
          <cell r="A1234">
            <v>1234</v>
          </cell>
          <cell r="E1234">
            <v>4</v>
          </cell>
          <cell r="F1234" t="str">
            <v>Scenario</v>
          </cell>
          <cell r="H1234" t="str">
            <v>[USD 000s]</v>
          </cell>
          <cell r="I1234" t="str">
            <v>[Input]</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row>
        <row r="1235">
          <cell r="A1235">
            <v>1235</v>
          </cell>
          <cell r="E1235">
            <v>5</v>
          </cell>
          <cell r="F1235" t="str">
            <v>Scenario</v>
          </cell>
          <cell r="H1235" t="str">
            <v>[USD 000s]</v>
          </cell>
          <cell r="I1235" t="str">
            <v>[Input]</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row>
        <row r="1236">
          <cell r="A1236">
            <v>1236</v>
          </cell>
          <cell r="E1236">
            <v>6</v>
          </cell>
          <cell r="F1236" t="str">
            <v>Scenario</v>
          </cell>
          <cell r="H1236" t="str">
            <v>[USD 000s]</v>
          </cell>
          <cell r="I1236" t="str">
            <v>[Input]</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row>
        <row r="1237">
          <cell r="A1237">
            <v>1237</v>
          </cell>
          <cell r="E1237" t="str">
            <v>Debt Amortization Schedule Debt Obligation- in percentage terms</v>
          </cell>
          <cell r="H1237" t="str">
            <v>[%]</v>
          </cell>
          <cell r="I1237" t="str">
            <v>[Calc]</v>
          </cell>
          <cell r="K1237" t="e">
            <v>#DIV/0!</v>
          </cell>
          <cell r="L1237" t="e">
            <v>#DIV/0!</v>
          </cell>
          <cell r="M1237" t="e">
            <v>#DIV/0!</v>
          </cell>
          <cell r="N1237" t="e">
            <v>#DIV/0!</v>
          </cell>
          <cell r="O1237" t="e">
            <v>#DIV/0!</v>
          </cell>
          <cell r="P1237" t="e">
            <v>#DIV/0!</v>
          </cell>
          <cell r="Q1237" t="e">
            <v>#DIV/0!</v>
          </cell>
          <cell r="R1237" t="e">
            <v>#DIV/0!</v>
          </cell>
          <cell r="S1237" t="e">
            <v>#DIV/0!</v>
          </cell>
          <cell r="T1237" t="e">
            <v>#DIV/0!</v>
          </cell>
          <cell r="U1237" t="e">
            <v>#DIV/0!</v>
          </cell>
          <cell r="V1237" t="e">
            <v>#DIV/0!</v>
          </cell>
          <cell r="W1237" t="e">
            <v>#DIV/0!</v>
          </cell>
        </row>
        <row r="1238">
          <cell r="A1238">
            <v>1238</v>
          </cell>
        </row>
        <row r="1239">
          <cell r="A1239">
            <v>1239</v>
          </cell>
          <cell r="E1239" t="str">
            <v>Long Term Debt - Debt Obligation - Issued</v>
          </cell>
          <cell r="H1239" t="str">
            <v>[USD 000s]</v>
          </cell>
          <cell r="I1239" t="str">
            <v>[Calc]</v>
          </cell>
          <cell r="K1239">
            <v>0</v>
          </cell>
        </row>
        <row r="1240">
          <cell r="A1240">
            <v>1240</v>
          </cell>
        </row>
        <row r="1241">
          <cell r="A1241">
            <v>1241</v>
          </cell>
          <cell r="E1241" t="str">
            <v>Debt Amortization - Debt Obligation</v>
          </cell>
          <cell r="H1241" t="str">
            <v>[USD 000s]</v>
          </cell>
          <cell r="I1241" t="str">
            <v>[Calc]</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row>
        <row r="1242">
          <cell r="A1242">
            <v>1242</v>
          </cell>
        </row>
        <row r="1243">
          <cell r="A1243">
            <v>1243</v>
          </cell>
          <cell r="E1243" t="str">
            <v>Retirement of Long Term Debt - Debt Obligation</v>
          </cell>
          <cell r="H1243" t="str">
            <v>[USD 000s]</v>
          </cell>
          <cell r="I1243" t="str">
            <v>[Calc]</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row>
        <row r="1244">
          <cell r="A1244">
            <v>1244</v>
          </cell>
        </row>
        <row r="1245">
          <cell r="A1245">
            <v>1245</v>
          </cell>
          <cell r="E1245" t="str">
            <v>Currently Maturing Debt - Debt Obligation</v>
          </cell>
          <cell r="H1245" t="str">
            <v>[USD 000s]</v>
          </cell>
          <cell r="I1245" t="str">
            <v>[Calc]</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row>
        <row r="1246">
          <cell r="A1246">
            <v>1246</v>
          </cell>
        </row>
        <row r="1247">
          <cell r="A1247">
            <v>1247</v>
          </cell>
          <cell r="E1247" t="str">
            <v>Balance of Long Term Debt - Debt Obligation</v>
          </cell>
          <cell r="H1247" t="str">
            <v>[USD 000s]</v>
          </cell>
          <cell r="I1247" t="str">
            <v>[Calc]</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row>
        <row r="1248">
          <cell r="A1248">
            <v>1248</v>
          </cell>
        </row>
        <row r="1249">
          <cell r="A1249">
            <v>1249</v>
          </cell>
          <cell r="B1249">
            <v>1</v>
          </cell>
          <cell r="C1249" t="str">
            <v>Active</v>
          </cell>
          <cell r="E1249" t="str">
            <v>Debt Issuance Fuel Financing Obligation - Original</v>
          </cell>
          <cell r="H1249" t="str">
            <v>[USD 000s]</v>
          </cell>
          <cell r="I1249" t="str">
            <v>[feed]</v>
          </cell>
          <cell r="K1249">
            <v>0</v>
          </cell>
        </row>
        <row r="1250">
          <cell r="A1250">
            <v>1250</v>
          </cell>
          <cell r="E1250">
            <v>1</v>
          </cell>
          <cell r="F1250" t="str">
            <v>Scenario</v>
          </cell>
          <cell r="H1250" t="str">
            <v>[USD 000s]</v>
          </cell>
          <cell r="I1250" t="str">
            <v>[Input]</v>
          </cell>
          <cell r="K1250">
            <v>0</v>
          </cell>
        </row>
        <row r="1251">
          <cell r="A1251">
            <v>1251</v>
          </cell>
          <cell r="E1251">
            <v>2</v>
          </cell>
          <cell r="F1251" t="str">
            <v>Scenario</v>
          </cell>
          <cell r="H1251" t="str">
            <v>[USD 000s]</v>
          </cell>
          <cell r="I1251" t="str">
            <v>[Input]</v>
          </cell>
          <cell r="K1251">
            <v>0</v>
          </cell>
        </row>
        <row r="1252">
          <cell r="A1252">
            <v>1252</v>
          </cell>
          <cell r="E1252">
            <v>3</v>
          </cell>
          <cell r="F1252" t="str">
            <v>Scenario</v>
          </cell>
          <cell r="H1252" t="str">
            <v>[USD 000s]</v>
          </cell>
          <cell r="I1252" t="str">
            <v>[Input]</v>
          </cell>
          <cell r="K1252">
            <v>0</v>
          </cell>
        </row>
        <row r="1253">
          <cell r="A1253">
            <v>1253</v>
          </cell>
          <cell r="E1253">
            <v>4</v>
          </cell>
          <cell r="F1253" t="str">
            <v>Scenario</v>
          </cell>
          <cell r="H1253" t="str">
            <v>[USD 000s]</v>
          </cell>
          <cell r="I1253" t="str">
            <v>[Input]</v>
          </cell>
          <cell r="K1253">
            <v>0</v>
          </cell>
        </row>
        <row r="1254">
          <cell r="A1254">
            <v>1254</v>
          </cell>
          <cell r="B1254">
            <v>1</v>
          </cell>
          <cell r="C1254" t="str">
            <v xml:space="preserve">Active </v>
          </cell>
          <cell r="E1254" t="str">
            <v>Debt Amortization Schedule Fuel Financing Obligation- Original</v>
          </cell>
          <cell r="H1254" t="str">
            <v>[USD 000s]</v>
          </cell>
          <cell r="I1254" t="str">
            <v>[feed]</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row>
        <row r="1255">
          <cell r="A1255">
            <v>1255</v>
          </cell>
          <cell r="E1255">
            <v>1</v>
          </cell>
          <cell r="F1255" t="str">
            <v>Scenario</v>
          </cell>
          <cell r="H1255" t="str">
            <v>[USD 000s]</v>
          </cell>
          <cell r="I1255" t="str">
            <v>[Input]</v>
          </cell>
          <cell r="L1255">
            <v>0</v>
          </cell>
          <cell r="M1255">
            <v>0</v>
          </cell>
          <cell r="N1255">
            <v>0</v>
          </cell>
          <cell r="O1255">
            <v>0</v>
          </cell>
          <cell r="P1255">
            <v>0</v>
          </cell>
          <cell r="Q1255">
            <v>0</v>
          </cell>
          <cell r="R1255">
            <v>0</v>
          </cell>
          <cell r="S1255">
            <v>0</v>
          </cell>
          <cell r="T1255">
            <v>0</v>
          </cell>
          <cell r="U1255">
            <v>0</v>
          </cell>
          <cell r="V1255">
            <v>0</v>
          </cell>
          <cell r="W1255">
            <v>0</v>
          </cell>
        </row>
        <row r="1256">
          <cell r="A1256">
            <v>1256</v>
          </cell>
          <cell r="E1256">
            <v>2</v>
          </cell>
          <cell r="F1256" t="str">
            <v>Scenario</v>
          </cell>
          <cell r="H1256" t="str">
            <v>[USD 000s]</v>
          </cell>
          <cell r="I1256" t="str">
            <v>[Input]</v>
          </cell>
          <cell r="L1256">
            <v>0</v>
          </cell>
          <cell r="M1256">
            <v>0</v>
          </cell>
          <cell r="N1256">
            <v>0</v>
          </cell>
          <cell r="O1256">
            <v>0</v>
          </cell>
          <cell r="P1256">
            <v>0</v>
          </cell>
          <cell r="Q1256">
            <v>0</v>
          </cell>
          <cell r="R1256">
            <v>0</v>
          </cell>
          <cell r="S1256">
            <v>0</v>
          </cell>
          <cell r="T1256">
            <v>0</v>
          </cell>
          <cell r="U1256">
            <v>0</v>
          </cell>
          <cell r="V1256">
            <v>0</v>
          </cell>
          <cell r="W1256">
            <v>0</v>
          </cell>
        </row>
        <row r="1257">
          <cell r="A1257">
            <v>1257</v>
          </cell>
          <cell r="E1257">
            <v>3</v>
          </cell>
          <cell r="F1257" t="str">
            <v>Scenario</v>
          </cell>
          <cell r="H1257" t="str">
            <v>[USD 000s]</v>
          </cell>
          <cell r="I1257" t="str">
            <v>[Input]</v>
          </cell>
          <cell r="L1257">
            <v>0</v>
          </cell>
          <cell r="M1257">
            <v>0</v>
          </cell>
          <cell r="N1257">
            <v>0</v>
          </cell>
          <cell r="O1257">
            <v>0</v>
          </cell>
          <cell r="P1257">
            <v>0</v>
          </cell>
          <cell r="Q1257">
            <v>0</v>
          </cell>
          <cell r="R1257">
            <v>0</v>
          </cell>
          <cell r="S1257">
            <v>0</v>
          </cell>
          <cell r="T1257">
            <v>0</v>
          </cell>
          <cell r="U1257">
            <v>0</v>
          </cell>
          <cell r="V1257">
            <v>0</v>
          </cell>
          <cell r="W1257">
            <v>0</v>
          </cell>
        </row>
        <row r="1258">
          <cell r="A1258">
            <v>1258</v>
          </cell>
          <cell r="E1258">
            <v>4</v>
          </cell>
          <cell r="F1258" t="str">
            <v>Scenario</v>
          </cell>
          <cell r="H1258" t="str">
            <v>[USD 000s]</v>
          </cell>
          <cell r="I1258" t="str">
            <v>[Input]</v>
          </cell>
          <cell r="L1258">
            <v>0</v>
          </cell>
          <cell r="M1258">
            <v>0</v>
          </cell>
          <cell r="N1258">
            <v>0</v>
          </cell>
          <cell r="O1258">
            <v>0</v>
          </cell>
          <cell r="P1258">
            <v>0</v>
          </cell>
          <cell r="Q1258">
            <v>0</v>
          </cell>
          <cell r="R1258">
            <v>0</v>
          </cell>
          <cell r="S1258">
            <v>0</v>
          </cell>
          <cell r="T1258">
            <v>0</v>
          </cell>
          <cell r="U1258">
            <v>0</v>
          </cell>
          <cell r="V1258">
            <v>0</v>
          </cell>
          <cell r="W1258">
            <v>0</v>
          </cell>
        </row>
        <row r="1259">
          <cell r="A1259">
            <v>1259</v>
          </cell>
          <cell r="E1259" t="str">
            <v>Debt Amortization Schedule Fuel Financing Obligation- in percentage terms</v>
          </cell>
          <cell r="H1259" t="str">
            <v>[%]</v>
          </cell>
          <cell r="I1259" t="str">
            <v>[Calc]</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row>
        <row r="1260">
          <cell r="A1260">
            <v>1260</v>
          </cell>
        </row>
        <row r="1261">
          <cell r="A1261">
            <v>1261</v>
          </cell>
          <cell r="E1261" t="str">
            <v>Long Term Debt - Debt Obligation - Issued</v>
          </cell>
          <cell r="H1261" t="str">
            <v>[USD 000s]</v>
          </cell>
          <cell r="I1261" t="str">
            <v>[Calc]</v>
          </cell>
          <cell r="K1261">
            <v>0</v>
          </cell>
        </row>
        <row r="1262">
          <cell r="A1262">
            <v>1262</v>
          </cell>
        </row>
        <row r="1263">
          <cell r="A1263">
            <v>1263</v>
          </cell>
          <cell r="E1263" t="str">
            <v>Debt Amortization - Debt Obligation</v>
          </cell>
          <cell r="H1263" t="str">
            <v>[USD 000s]</v>
          </cell>
          <cell r="I1263" t="str">
            <v>[Calc]</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row>
        <row r="1264">
          <cell r="A1264">
            <v>1264</v>
          </cell>
        </row>
        <row r="1265">
          <cell r="A1265">
            <v>1265</v>
          </cell>
          <cell r="E1265" t="str">
            <v>Retirement of Long Term Debt - Fuel Financing</v>
          </cell>
          <cell r="H1265" t="str">
            <v>[USD 000s]</v>
          </cell>
          <cell r="I1265" t="str">
            <v>[Calc]</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row>
        <row r="1266">
          <cell r="A1266">
            <v>1266</v>
          </cell>
        </row>
        <row r="1267">
          <cell r="A1267">
            <v>1267</v>
          </cell>
          <cell r="E1267" t="str">
            <v>Currently Maturing Debt - Fuel Financing</v>
          </cell>
          <cell r="H1267" t="str">
            <v>[USD 000s]</v>
          </cell>
          <cell r="I1267" t="str">
            <v>[Calc]</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row>
        <row r="1268">
          <cell r="A1268">
            <v>1268</v>
          </cell>
        </row>
        <row r="1269">
          <cell r="A1269">
            <v>1269</v>
          </cell>
          <cell r="E1269" t="str">
            <v>Balance of Long Term Debt - Fuel Financing</v>
          </cell>
          <cell r="H1269" t="str">
            <v>[USD 000s]</v>
          </cell>
          <cell r="I1269" t="str">
            <v>[Calc]</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row>
        <row r="1270">
          <cell r="A1270">
            <v>1270</v>
          </cell>
        </row>
        <row r="1271">
          <cell r="A1271">
            <v>1271</v>
          </cell>
          <cell r="D1271" t="str">
            <v>Preferred Equity Dividends</v>
          </cell>
        </row>
        <row r="1272">
          <cell r="A1272">
            <v>1272</v>
          </cell>
        </row>
        <row r="1273">
          <cell r="A1273">
            <v>1273</v>
          </cell>
          <cell r="E1273" t="str">
            <v>Preferred Capital</v>
          </cell>
          <cell r="H1273" t="str">
            <v>[USD 000s]</v>
          </cell>
          <cell r="I1273" t="str">
            <v>[Feed]</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row>
        <row r="1274">
          <cell r="A1274">
            <v>1274</v>
          </cell>
          <cell r="E1274" t="str">
            <v>Preferred Return</v>
          </cell>
          <cell r="H1274" t="str">
            <v>[USD 000s]</v>
          </cell>
          <cell r="I1274" t="str">
            <v>[Feed]</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row>
        <row r="1275">
          <cell r="A1275">
            <v>1275</v>
          </cell>
        </row>
        <row r="1276">
          <cell r="A1276">
            <v>1276</v>
          </cell>
          <cell r="E1276" t="str">
            <v>Preferred Dividend</v>
          </cell>
          <cell r="H1276" t="str">
            <v>[USD 000s]</v>
          </cell>
          <cell r="I1276" t="str">
            <v>[Calc]</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row>
        <row r="1277">
          <cell r="A1277">
            <v>1277</v>
          </cell>
        </row>
        <row r="1278">
          <cell r="A1278">
            <v>1278</v>
          </cell>
          <cell r="D1278" t="str">
            <v>Long Term Debt Issuance - Debt Obligation</v>
          </cell>
        </row>
        <row r="1279">
          <cell r="A1279">
            <v>1279</v>
          </cell>
        </row>
        <row r="1280">
          <cell r="A1280">
            <v>1280</v>
          </cell>
          <cell r="E1280" t="str">
            <v>Long Term Debt Issuance</v>
          </cell>
          <cell r="H1280" t="str">
            <v>[USD 000s]</v>
          </cell>
          <cell r="I1280" t="str">
            <v>[Feed]</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row>
        <row r="1281">
          <cell r="A1281">
            <v>1281</v>
          </cell>
        </row>
        <row r="1282">
          <cell r="A1282">
            <v>1282</v>
          </cell>
          <cell r="E1282" t="str">
            <v>Long Term Debt Issuance</v>
          </cell>
          <cell r="H1282" t="str">
            <v>[USD 000s]</v>
          </cell>
          <cell r="I1282" t="str">
            <v>[Calc]</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row>
        <row r="1283">
          <cell r="A1283">
            <v>1283</v>
          </cell>
        </row>
        <row r="1284">
          <cell r="A1284">
            <v>1284</v>
          </cell>
          <cell r="D1284" t="str">
            <v>Long Term Debt Issuance - Fuel Financing</v>
          </cell>
        </row>
        <row r="1285">
          <cell r="A1285">
            <v>1285</v>
          </cell>
        </row>
        <row r="1286">
          <cell r="A1286">
            <v>1286</v>
          </cell>
          <cell r="E1286" t="str">
            <v>Long Term Debt Issuance</v>
          </cell>
          <cell r="H1286" t="str">
            <v>[USD 000s]</v>
          </cell>
          <cell r="I1286" t="str">
            <v>[Feed]</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row>
        <row r="1287">
          <cell r="A1287">
            <v>1287</v>
          </cell>
        </row>
        <row r="1288">
          <cell r="A1288">
            <v>1288</v>
          </cell>
          <cell r="E1288" t="str">
            <v>Long Term Debt Issuance</v>
          </cell>
          <cell r="H1288" t="str">
            <v>[USD 000s]</v>
          </cell>
          <cell r="I1288" t="str">
            <v>[Calc]</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row>
        <row r="1289">
          <cell r="A1289">
            <v>1289</v>
          </cell>
        </row>
        <row r="1290">
          <cell r="A1290">
            <v>1290</v>
          </cell>
          <cell r="D1290" t="str">
            <v>Preferred Stock Issuance</v>
          </cell>
        </row>
        <row r="1291">
          <cell r="A1291">
            <v>1291</v>
          </cell>
        </row>
        <row r="1292">
          <cell r="A1292">
            <v>1292</v>
          </cell>
          <cell r="E1292" t="str">
            <v>Preferred Stock Issuance</v>
          </cell>
          <cell r="H1292" t="str">
            <v>[USD 000s]</v>
          </cell>
          <cell r="I1292" t="str">
            <v>[Feed]</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row>
        <row r="1293">
          <cell r="A1293">
            <v>1293</v>
          </cell>
        </row>
        <row r="1294">
          <cell r="A1294">
            <v>1294</v>
          </cell>
          <cell r="E1294" t="str">
            <v>Preferred Stock Issuance</v>
          </cell>
          <cell r="H1294" t="str">
            <v>[USD 000s]</v>
          </cell>
          <cell r="I1294" t="str">
            <v>[Calc]</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row>
        <row r="1295">
          <cell r="A1295">
            <v>1295</v>
          </cell>
        </row>
        <row r="1296">
          <cell r="A1296">
            <v>1296</v>
          </cell>
          <cell r="D1296" t="str">
            <v>Common Stock Issuance</v>
          </cell>
        </row>
        <row r="1297">
          <cell r="A1297">
            <v>1297</v>
          </cell>
        </row>
        <row r="1298">
          <cell r="A1298">
            <v>1298</v>
          </cell>
          <cell r="E1298" t="str">
            <v>Common Stock Issuance</v>
          </cell>
          <cell r="H1298" t="str">
            <v>[USD 000s]</v>
          </cell>
          <cell r="I1298" t="str">
            <v>[Feed]</v>
          </cell>
          <cell r="K1298">
            <v>30000</v>
          </cell>
          <cell r="L1298">
            <v>0</v>
          </cell>
          <cell r="M1298">
            <v>0</v>
          </cell>
          <cell r="N1298">
            <v>0</v>
          </cell>
          <cell r="O1298">
            <v>0</v>
          </cell>
          <cell r="P1298">
            <v>0</v>
          </cell>
          <cell r="Q1298">
            <v>0</v>
          </cell>
          <cell r="R1298">
            <v>0</v>
          </cell>
          <cell r="S1298">
            <v>0</v>
          </cell>
          <cell r="T1298">
            <v>0</v>
          </cell>
          <cell r="U1298">
            <v>0</v>
          </cell>
          <cell r="V1298">
            <v>0</v>
          </cell>
          <cell r="W1298">
            <v>0</v>
          </cell>
        </row>
        <row r="1299">
          <cell r="A1299">
            <v>1299</v>
          </cell>
        </row>
        <row r="1300">
          <cell r="A1300">
            <v>1300</v>
          </cell>
          <cell r="E1300" t="str">
            <v>Common Stock Issuance</v>
          </cell>
          <cell r="H1300" t="str">
            <v>[USD 000s]</v>
          </cell>
          <cell r="I1300" t="str">
            <v>[Calc]</v>
          </cell>
          <cell r="K1300">
            <v>30000</v>
          </cell>
          <cell r="L1300">
            <v>0</v>
          </cell>
          <cell r="M1300">
            <v>0</v>
          </cell>
          <cell r="N1300">
            <v>0</v>
          </cell>
          <cell r="O1300">
            <v>0</v>
          </cell>
          <cell r="P1300">
            <v>0</v>
          </cell>
          <cell r="Q1300">
            <v>0</v>
          </cell>
          <cell r="R1300">
            <v>0</v>
          </cell>
          <cell r="S1300">
            <v>0</v>
          </cell>
          <cell r="T1300">
            <v>0</v>
          </cell>
          <cell r="U1300">
            <v>0</v>
          </cell>
          <cell r="V1300">
            <v>0</v>
          </cell>
          <cell r="W1300">
            <v>0</v>
          </cell>
        </row>
        <row r="1301">
          <cell r="A1301">
            <v>1301</v>
          </cell>
        </row>
        <row r="1302">
          <cell r="A1302">
            <v>1302</v>
          </cell>
          <cell r="D1302" t="str">
            <v>Redemption of Preferred Stock</v>
          </cell>
        </row>
        <row r="1303">
          <cell r="A1303">
            <v>1303</v>
          </cell>
        </row>
        <row r="1304">
          <cell r="A1304">
            <v>1304</v>
          </cell>
          <cell r="E1304" t="str">
            <v>Redemption of Preferred Stock</v>
          </cell>
          <cell r="H1304" t="str">
            <v>[USD 000s]</v>
          </cell>
          <cell r="I1304" t="str">
            <v>[Feed]</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row>
        <row r="1305">
          <cell r="A1305">
            <v>1305</v>
          </cell>
        </row>
        <row r="1306">
          <cell r="A1306">
            <v>1306</v>
          </cell>
          <cell r="E1306" t="str">
            <v>Redemption of Preferred Stock</v>
          </cell>
          <cell r="H1306" t="str">
            <v>[USD 000s]</v>
          </cell>
          <cell r="I1306" t="str">
            <v>[Calc]</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row>
        <row r="1307">
          <cell r="A1307">
            <v>1307</v>
          </cell>
        </row>
        <row r="1308">
          <cell r="A1308">
            <v>1308</v>
          </cell>
          <cell r="D1308" t="str">
            <v>Repurchase of Common Stock</v>
          </cell>
        </row>
        <row r="1309">
          <cell r="A1309">
            <v>1309</v>
          </cell>
        </row>
        <row r="1310">
          <cell r="A1310">
            <v>1310</v>
          </cell>
          <cell r="E1310" t="str">
            <v>Repurchase of Common Stock</v>
          </cell>
          <cell r="H1310" t="str">
            <v>[USD 000s]</v>
          </cell>
          <cell r="I1310" t="str">
            <v>[Feed]</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row>
        <row r="1311">
          <cell r="A1311">
            <v>1311</v>
          </cell>
        </row>
        <row r="1312">
          <cell r="A1312">
            <v>1312</v>
          </cell>
          <cell r="E1312" t="str">
            <v>Repurchase of Common Stock</v>
          </cell>
          <cell r="H1312" t="str">
            <v>[USD 000s]</v>
          </cell>
          <cell r="I1312" t="str">
            <v>[Calc]</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row>
        <row r="1313">
          <cell r="A1313">
            <v>1313</v>
          </cell>
        </row>
        <row r="1314">
          <cell r="A1314">
            <v>1314</v>
          </cell>
          <cell r="D1314" t="str">
            <v>Dividend Logic</v>
          </cell>
        </row>
        <row r="1315">
          <cell r="A1315">
            <v>1315</v>
          </cell>
        </row>
        <row r="1316">
          <cell r="A1316">
            <v>1316</v>
          </cell>
          <cell r="E1316" t="str">
            <v>Net cash flow - operating activities</v>
          </cell>
          <cell r="H1316" t="str">
            <v>[USD 000s]</v>
          </cell>
          <cell r="I1316" t="str">
            <v>[Feed]</v>
          </cell>
          <cell r="K1316">
            <v>9791.6942240048338</v>
          </cell>
          <cell r="L1316">
            <v>31677.329122959614</v>
          </cell>
          <cell r="M1316">
            <v>29739.781931523012</v>
          </cell>
          <cell r="N1316">
            <v>46967.063690182578</v>
          </cell>
          <cell r="O1316">
            <v>28535.714646605946</v>
          </cell>
          <cell r="P1316">
            <v>26525.219514110828</v>
          </cell>
          <cell r="Q1316">
            <v>42560.881420444202</v>
          </cell>
          <cell r="R1316">
            <v>23047.633576403852</v>
          </cell>
          <cell r="S1316">
            <v>18376.182367147001</v>
          </cell>
          <cell r="T1316">
            <v>41246.110868059579</v>
          </cell>
          <cell r="U1316">
            <v>24991.170591968596</v>
          </cell>
          <cell r="V1316">
            <v>32103.324606535254</v>
          </cell>
          <cell r="W1316">
            <v>27966.143889416897</v>
          </cell>
        </row>
        <row r="1317">
          <cell r="A1317">
            <v>1317</v>
          </cell>
          <cell r="E1317" t="str">
            <v>Net cash flow - investing activities</v>
          </cell>
          <cell r="H1317" t="str">
            <v>[USD 000s]</v>
          </cell>
          <cell r="I1317" t="str">
            <v>[Feed]</v>
          </cell>
          <cell r="K1317">
            <v>-47630.81048</v>
          </cell>
          <cell r="L1317">
            <v>-11136.756719999998</v>
          </cell>
          <cell r="M1317">
            <v>-31567.567199999998</v>
          </cell>
          <cell r="N1317">
            <v>-29430.81048</v>
          </cell>
          <cell r="O1317">
            <v>-11336.756720000005</v>
          </cell>
          <cell r="P1317">
            <v>-29567.56719999999</v>
          </cell>
          <cell r="Q1317">
            <v>-27007.734794399992</v>
          </cell>
          <cell r="R1317">
            <v>-8466.8852042479994</v>
          </cell>
          <cell r="S1317">
            <v>-23879.134083003519</v>
          </cell>
          <cell r="T1317">
            <v>-18485.334768329019</v>
          </cell>
          <cell r="U1317">
            <v>-12191.824606953771</v>
          </cell>
          <cell r="V1317">
            <v>-2041.9617586511304</v>
          </cell>
          <cell r="W1317">
            <v>-1200</v>
          </cell>
        </row>
        <row r="1318">
          <cell r="A1318">
            <v>1318</v>
          </cell>
          <cell r="E1318" t="str">
            <v>Net cash flow - financing activities excluding dividends</v>
          </cell>
          <cell r="H1318" t="str">
            <v>[USD 000s]</v>
          </cell>
          <cell r="I1318" t="str">
            <v>[Feed]</v>
          </cell>
          <cell r="K1318">
            <v>50000</v>
          </cell>
          <cell r="L1318">
            <v>0</v>
          </cell>
          <cell r="M1318">
            <v>0</v>
          </cell>
          <cell r="N1318">
            <v>0</v>
          </cell>
          <cell r="O1318">
            <v>0</v>
          </cell>
          <cell r="P1318">
            <v>0</v>
          </cell>
          <cell r="Q1318">
            <v>0</v>
          </cell>
          <cell r="R1318">
            <v>0</v>
          </cell>
          <cell r="S1318">
            <v>0</v>
          </cell>
          <cell r="T1318">
            <v>0</v>
          </cell>
          <cell r="U1318">
            <v>0</v>
          </cell>
          <cell r="V1318">
            <v>0</v>
          </cell>
          <cell r="W1318">
            <v>-20000</v>
          </cell>
        </row>
        <row r="1319">
          <cell r="A1319">
            <v>1319</v>
          </cell>
        </row>
        <row r="1320">
          <cell r="A1320">
            <v>1320</v>
          </cell>
          <cell r="E1320" t="str">
            <v>Common Dividends</v>
          </cell>
          <cell r="H1320" t="str">
            <v>[USD 000s]</v>
          </cell>
          <cell r="I1320" t="str">
            <v>[Calc]</v>
          </cell>
          <cell r="K1320">
            <v>7839.1162559951626</v>
          </cell>
          <cell r="L1320">
            <v>-20540.572402959617</v>
          </cell>
          <cell r="M1320">
            <v>1827.7852684769859</v>
          </cell>
          <cell r="N1320">
            <v>-17536.253210182578</v>
          </cell>
          <cell r="O1320">
            <v>-17198.957926605941</v>
          </cell>
          <cell r="P1320">
            <v>3042.3476858891627</v>
          </cell>
          <cell r="Q1320">
            <v>-15553.14662604421</v>
          </cell>
          <cell r="R1320">
            <v>-14580.748372155853</v>
          </cell>
          <cell r="S1320">
            <v>5502.9517158565177</v>
          </cell>
          <cell r="T1320">
            <v>-22760.77609973056</v>
          </cell>
          <cell r="U1320">
            <v>-12799.345985014825</v>
          </cell>
          <cell r="V1320">
            <v>-30061.362847884124</v>
          </cell>
          <cell r="W1320">
            <v>-6766.1438894168969</v>
          </cell>
        </row>
        <row r="1321">
          <cell r="A1321">
            <v>1321</v>
          </cell>
        </row>
        <row r="1322">
          <cell r="A1322">
            <v>1322</v>
          </cell>
          <cell r="E1322" t="str">
            <v>Common Dividends</v>
          </cell>
          <cell r="H1322" t="str">
            <v>[USD 000s]</v>
          </cell>
          <cell r="I1322" t="str">
            <v>[Feed]</v>
          </cell>
          <cell r="K1322">
            <v>7839.1162559951626</v>
          </cell>
          <cell r="L1322">
            <v>-20540.572402959617</v>
          </cell>
          <cell r="M1322">
            <v>1827.7852684769859</v>
          </cell>
          <cell r="N1322">
            <v>-17536.253210182578</v>
          </cell>
          <cell r="O1322">
            <v>-17198.957926605941</v>
          </cell>
          <cell r="P1322">
            <v>3042.3476858891627</v>
          </cell>
          <cell r="Q1322">
            <v>-15553.14662604421</v>
          </cell>
          <cell r="R1322">
            <v>-14580.748372155853</v>
          </cell>
          <cell r="S1322">
            <v>5502.9517158565177</v>
          </cell>
          <cell r="T1322">
            <v>-22760.77609973056</v>
          </cell>
          <cell r="U1322">
            <v>-12799.345985014825</v>
          </cell>
          <cell r="V1322">
            <v>-30061.362847884124</v>
          </cell>
          <cell r="W1322">
            <v>-6766.1438894168969</v>
          </cell>
        </row>
        <row r="1323">
          <cell r="A1323">
            <v>1323</v>
          </cell>
        </row>
        <row r="1324">
          <cell r="A1324">
            <v>1324</v>
          </cell>
          <cell r="B1324" t="str">
            <v xml:space="preserve">6. PP&amp;E and DEFERRED TAX MODULE  </v>
          </cell>
        </row>
        <row r="1325">
          <cell r="A1325">
            <v>1325</v>
          </cell>
        </row>
        <row r="1326">
          <cell r="A1326">
            <v>1326</v>
          </cell>
          <cell r="C1326" t="str">
            <v>BOOK &amp; TAX DEPRECIATION</v>
          </cell>
        </row>
        <row r="1327">
          <cell r="A1327">
            <v>1327</v>
          </cell>
        </row>
        <row r="1328">
          <cell r="A1328">
            <v>1328</v>
          </cell>
          <cell r="F1328" t="str">
            <v xml:space="preserve">Book Investment by Asset Class </v>
          </cell>
        </row>
        <row r="1329">
          <cell r="A1329">
            <v>1329</v>
          </cell>
          <cell r="E1329" t="str">
            <v>A</v>
          </cell>
          <cell r="F1329" t="str">
            <v>Year</v>
          </cell>
          <cell r="H1329" t="str">
            <v>[USD 000s]</v>
          </cell>
          <cell r="I1329" t="str">
            <v>[Calc]</v>
          </cell>
          <cell r="K1329">
            <v>0</v>
          </cell>
        </row>
        <row r="1330">
          <cell r="A1330">
            <v>1330</v>
          </cell>
          <cell r="E1330" t="str">
            <v xml:space="preserve">B </v>
          </cell>
          <cell r="F1330" t="str">
            <v>Year</v>
          </cell>
          <cell r="H1330" t="str">
            <v>[USD 000s]</v>
          </cell>
          <cell r="I1330" t="str">
            <v>[Calc]</v>
          </cell>
          <cell r="K1330">
            <v>0</v>
          </cell>
        </row>
        <row r="1331">
          <cell r="A1331">
            <v>1331</v>
          </cell>
          <cell r="E1331" t="str">
            <v>C</v>
          </cell>
          <cell r="F1331" t="str">
            <v>Year</v>
          </cell>
          <cell r="H1331" t="str">
            <v>[USD 000s]</v>
          </cell>
          <cell r="I1331" t="str">
            <v>[Calc]</v>
          </cell>
          <cell r="K1331">
            <v>0</v>
          </cell>
        </row>
        <row r="1332">
          <cell r="A1332">
            <v>1332</v>
          </cell>
          <cell r="E1332" t="str">
            <v>D</v>
          </cell>
          <cell r="F1332" t="str">
            <v>Year</v>
          </cell>
          <cell r="H1332" t="str">
            <v>[USD 000s]</v>
          </cell>
          <cell r="I1332" t="str">
            <v>[Calc]</v>
          </cell>
          <cell r="K1332">
            <v>0</v>
          </cell>
        </row>
        <row r="1333">
          <cell r="A1333">
            <v>1333</v>
          </cell>
          <cell r="E1333" t="str">
            <v>E</v>
          </cell>
          <cell r="F1333" t="str">
            <v>Year</v>
          </cell>
          <cell r="H1333" t="str">
            <v>[USD 000s]</v>
          </cell>
          <cell r="I1333" t="str">
            <v>[Calc]</v>
          </cell>
          <cell r="K1333">
            <v>6500</v>
          </cell>
        </row>
        <row r="1334">
          <cell r="A1334">
            <v>1334</v>
          </cell>
          <cell r="E1334" t="str">
            <v>F</v>
          </cell>
          <cell r="F1334" t="str">
            <v>Year</v>
          </cell>
          <cell r="H1334" t="str">
            <v>[USD 000s]</v>
          </cell>
          <cell r="I1334" t="str">
            <v>[Calc]</v>
          </cell>
          <cell r="K1334">
            <v>0</v>
          </cell>
        </row>
        <row r="1335">
          <cell r="A1335">
            <v>1335</v>
          </cell>
          <cell r="E1335" t="str">
            <v>Capex</v>
          </cell>
          <cell r="F1335" t="str">
            <v>Capex = Project Life</v>
          </cell>
          <cell r="H1335" t="str">
            <v>[USD 000s]</v>
          </cell>
          <cell r="I1335" t="str">
            <v>[Calc]</v>
          </cell>
          <cell r="K1335">
            <v>75200</v>
          </cell>
        </row>
        <row r="1336">
          <cell r="A1336">
            <v>1336</v>
          </cell>
          <cell r="F1336" t="str">
            <v>Total Book Depreciation</v>
          </cell>
          <cell r="H1336" t="str">
            <v>[USD 000s]</v>
          </cell>
          <cell r="I1336" t="str">
            <v>[Calc]</v>
          </cell>
          <cell r="K1336">
            <v>81700</v>
          </cell>
        </row>
        <row r="1337">
          <cell r="A1337">
            <v>1337</v>
          </cell>
        </row>
        <row r="1338">
          <cell r="A1338">
            <v>1338</v>
          </cell>
        </row>
        <row r="1339">
          <cell r="A1339">
            <v>1339</v>
          </cell>
          <cell r="D1339" t="str">
            <v>Capital Expenditures</v>
          </cell>
        </row>
        <row r="1340">
          <cell r="A1340">
            <v>1340</v>
          </cell>
          <cell r="D1340" t="str">
            <v>Project Life</v>
          </cell>
          <cell r="H1340" t="str">
            <v>[USD 000s]</v>
          </cell>
          <cell r="I1340" t="str">
            <v>[Feed]</v>
          </cell>
          <cell r="L1340">
            <v>9000</v>
          </cell>
          <cell r="M1340">
            <v>10200</v>
          </cell>
          <cell r="N1340">
            <v>10200</v>
          </cell>
          <cell r="O1340">
            <v>9200</v>
          </cell>
          <cell r="P1340">
            <v>8200</v>
          </cell>
          <cell r="Q1340">
            <v>7200</v>
          </cell>
          <cell r="R1340">
            <v>6200</v>
          </cell>
          <cell r="S1340">
            <v>5200</v>
          </cell>
          <cell r="T1340">
            <v>4200</v>
          </cell>
          <cell r="U1340">
            <v>3200</v>
          </cell>
          <cell r="V1340">
            <v>1200</v>
          </cell>
          <cell r="W1340">
            <v>1200</v>
          </cell>
        </row>
        <row r="1341">
          <cell r="A1341">
            <v>1341</v>
          </cell>
          <cell r="D1341" t="str">
            <v>Project Life Roll Off</v>
          </cell>
          <cell r="H1341" t="str">
            <v>[USD 000s]</v>
          </cell>
          <cell r="I1341" t="str">
            <v>[Calc]</v>
          </cell>
          <cell r="L1341">
            <v>0</v>
          </cell>
          <cell r="M1341">
            <v>0</v>
          </cell>
          <cell r="N1341">
            <v>0</v>
          </cell>
          <cell r="O1341">
            <v>0</v>
          </cell>
          <cell r="P1341">
            <v>0</v>
          </cell>
          <cell r="Q1341">
            <v>0</v>
          </cell>
          <cell r="R1341">
            <v>0</v>
          </cell>
          <cell r="S1341">
            <v>0</v>
          </cell>
          <cell r="T1341">
            <v>0</v>
          </cell>
          <cell r="U1341">
            <v>0</v>
          </cell>
          <cell r="V1341">
            <v>0</v>
          </cell>
          <cell r="W1341">
            <v>0</v>
          </cell>
        </row>
        <row r="1342">
          <cell r="A1342">
            <v>1342</v>
          </cell>
        </row>
        <row r="1343">
          <cell r="A1343">
            <v>1343</v>
          </cell>
          <cell r="D1343" t="str">
            <v>Annual Book Depreciation</v>
          </cell>
        </row>
        <row r="1344">
          <cell r="A1344">
            <v>1344</v>
          </cell>
          <cell r="F1344" t="str">
            <v>A</v>
          </cell>
          <cell r="H1344" t="str">
            <v>[USD 000s]</v>
          </cell>
          <cell r="I1344" t="str">
            <v>[Calc]</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row>
        <row r="1345">
          <cell r="A1345">
            <v>1345</v>
          </cell>
          <cell r="F1345" t="str">
            <v xml:space="preserve">B </v>
          </cell>
          <cell r="H1345" t="str">
            <v>[USD 000s]</v>
          </cell>
          <cell r="I1345" t="str">
            <v>[Calc]</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row>
        <row r="1346">
          <cell r="A1346">
            <v>1346</v>
          </cell>
          <cell r="F1346" t="str">
            <v>C</v>
          </cell>
          <cell r="H1346" t="str">
            <v>[USD 000s]</v>
          </cell>
          <cell r="I1346" t="str">
            <v>[Calc]</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row>
        <row r="1347">
          <cell r="A1347">
            <v>1347</v>
          </cell>
          <cell r="F1347" t="str">
            <v>D</v>
          </cell>
          <cell r="H1347" t="str">
            <v>[USD 000s]</v>
          </cell>
          <cell r="I1347" t="str">
            <v>[Calc]</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row>
        <row r="1348">
          <cell r="A1348">
            <v>1348</v>
          </cell>
          <cell r="F1348" t="str">
            <v>E</v>
          </cell>
          <cell r="H1348" t="str">
            <v>[USD 000s]</v>
          </cell>
          <cell r="I1348" t="str">
            <v>[Calc]</v>
          </cell>
          <cell r="K1348">
            <v>216.66666666666666</v>
          </cell>
          <cell r="L1348">
            <v>433.33333333333331</v>
          </cell>
          <cell r="M1348">
            <v>433.33333333333331</v>
          </cell>
          <cell r="N1348">
            <v>433.33333333333331</v>
          </cell>
          <cell r="O1348">
            <v>433.33333333333331</v>
          </cell>
          <cell r="P1348">
            <v>433.33333333333331</v>
          </cell>
          <cell r="Q1348">
            <v>433.33333333333331</v>
          </cell>
          <cell r="R1348">
            <v>433.33333333333331</v>
          </cell>
          <cell r="S1348">
            <v>433.33333333333331</v>
          </cell>
          <cell r="T1348">
            <v>433.33333333333331</v>
          </cell>
          <cell r="U1348">
            <v>433.33333333333331</v>
          </cell>
          <cell r="V1348">
            <v>433.33333333333331</v>
          </cell>
          <cell r="W1348">
            <v>433.33333333333331</v>
          </cell>
        </row>
        <row r="1349">
          <cell r="A1349">
            <v>1349</v>
          </cell>
          <cell r="F1349" t="str">
            <v>F</v>
          </cell>
          <cell r="H1349" t="str">
            <v>[USD 000s]</v>
          </cell>
          <cell r="I1349" t="str">
            <v>[Calc]</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row>
        <row r="1350">
          <cell r="A1350">
            <v>1350</v>
          </cell>
          <cell r="F1350" t="str">
            <v>Capex</v>
          </cell>
          <cell r="H1350" t="str">
            <v>[USD 000s]</v>
          </cell>
          <cell r="I1350" t="str">
            <v>[Calc]</v>
          </cell>
          <cell r="K1350">
            <v>0</v>
          </cell>
          <cell r="L1350">
            <v>600</v>
          </cell>
          <cell r="M1350">
            <v>1280</v>
          </cell>
          <cell r="N1350">
            <v>1960</v>
          </cell>
          <cell r="O1350">
            <v>2573.3333333333335</v>
          </cell>
          <cell r="P1350">
            <v>3120</v>
          </cell>
          <cell r="Q1350">
            <v>3600</v>
          </cell>
          <cell r="R1350">
            <v>4013.3333333333335</v>
          </cell>
          <cell r="S1350">
            <v>4360</v>
          </cell>
          <cell r="T1350">
            <v>4640</v>
          </cell>
          <cell r="U1350">
            <v>4853.333333333333</v>
          </cell>
          <cell r="V1350">
            <v>4933.333333333333</v>
          </cell>
          <cell r="W1350">
            <v>5013.333333333333</v>
          </cell>
        </row>
        <row r="1351">
          <cell r="A1351">
            <v>1351</v>
          </cell>
          <cell r="F1351" t="str">
            <v>Total Book Depreciation</v>
          </cell>
          <cell r="H1351" t="str">
            <v>[USD 000s]</v>
          </cell>
          <cell r="I1351" t="str">
            <v>[Calc]</v>
          </cell>
          <cell r="K1351">
            <v>216.66666666666666</v>
          </cell>
          <cell r="L1351">
            <v>1033.3333333333333</v>
          </cell>
          <cell r="M1351">
            <v>1713.3333333333333</v>
          </cell>
          <cell r="N1351">
            <v>2393.3333333333335</v>
          </cell>
          <cell r="O1351">
            <v>3006.666666666667</v>
          </cell>
          <cell r="P1351">
            <v>3553.3333333333335</v>
          </cell>
          <cell r="Q1351">
            <v>4033.3333333333335</v>
          </cell>
          <cell r="R1351">
            <v>4446.666666666667</v>
          </cell>
          <cell r="S1351">
            <v>4793.333333333333</v>
          </cell>
          <cell r="T1351">
            <v>5073.333333333333</v>
          </cell>
          <cell r="U1351">
            <v>5286.6666666666661</v>
          </cell>
          <cell r="V1351">
            <v>5366.6666666666661</v>
          </cell>
          <cell r="W1351">
            <v>5446.6666666666661</v>
          </cell>
        </row>
        <row r="1352">
          <cell r="A1352">
            <v>1352</v>
          </cell>
        </row>
        <row r="1353">
          <cell r="A1353">
            <v>1353</v>
          </cell>
          <cell r="D1353" t="str">
            <v>Tax Depreciation Tables</v>
          </cell>
        </row>
        <row r="1354">
          <cell r="A1354">
            <v>1354</v>
          </cell>
        </row>
        <row r="1355">
          <cell r="A1355">
            <v>1355</v>
          </cell>
          <cell r="E1355" t="str">
            <v>Tax Depreciation Method in Use:</v>
          </cell>
          <cell r="P1355" t="str">
            <v>Mid-year Convention</v>
          </cell>
        </row>
        <row r="1356">
          <cell r="A1356">
            <v>1356</v>
          </cell>
          <cell r="F1356" t="str">
            <v>3-year</v>
          </cell>
          <cell r="H1356" t="str">
            <v>[Switch]</v>
          </cell>
          <cell r="I1356" t="str">
            <v>[Calc]</v>
          </cell>
          <cell r="J1356">
            <v>1</v>
          </cell>
          <cell r="K1356">
            <v>0.33329999999999999</v>
          </cell>
          <cell r="L1356">
            <v>0.44450000000000001</v>
          </cell>
          <cell r="M1356">
            <v>0.14810000000000001</v>
          </cell>
          <cell r="N1356">
            <v>7.4099999999999999E-2</v>
          </cell>
          <cell r="O1356">
            <v>0</v>
          </cell>
          <cell r="P1356">
            <v>0</v>
          </cell>
          <cell r="Q1356">
            <v>0</v>
          </cell>
          <cell r="R1356">
            <v>0</v>
          </cell>
          <cell r="S1356">
            <v>0</v>
          </cell>
          <cell r="T1356">
            <v>0</v>
          </cell>
          <cell r="U1356">
            <v>0</v>
          </cell>
          <cell r="V1356">
            <v>0</v>
          </cell>
          <cell r="W1356">
            <v>0</v>
          </cell>
        </row>
        <row r="1357">
          <cell r="A1357">
            <v>1357</v>
          </cell>
          <cell r="F1357" t="str">
            <v>5-year</v>
          </cell>
          <cell r="K1357">
            <v>0.2</v>
          </cell>
          <cell r="L1357">
            <v>0.32</v>
          </cell>
          <cell r="M1357">
            <v>0.192</v>
          </cell>
          <cell r="N1357">
            <v>0.1152</v>
          </cell>
          <cell r="O1357">
            <v>0.1152</v>
          </cell>
          <cell r="P1357">
            <v>5.7599999999999998E-2</v>
          </cell>
          <cell r="Q1357">
            <v>0</v>
          </cell>
          <cell r="R1357">
            <v>0</v>
          </cell>
          <cell r="S1357">
            <v>0</v>
          </cell>
          <cell r="T1357">
            <v>0</v>
          </cell>
          <cell r="U1357">
            <v>0</v>
          </cell>
          <cell r="V1357">
            <v>0</v>
          </cell>
          <cell r="W1357">
            <v>0</v>
          </cell>
        </row>
        <row r="1358">
          <cell r="A1358">
            <v>1358</v>
          </cell>
          <cell r="F1358" t="str">
            <v>7-year</v>
          </cell>
          <cell r="K1358">
            <v>0.1429</v>
          </cell>
          <cell r="L1358">
            <v>0.24490000000000001</v>
          </cell>
          <cell r="M1358">
            <v>0.1749</v>
          </cell>
          <cell r="N1358">
            <v>0.1249</v>
          </cell>
          <cell r="O1358">
            <v>8.9300000000000004E-2</v>
          </cell>
          <cell r="P1358">
            <v>8.9200000000000002E-2</v>
          </cell>
          <cell r="Q1358">
            <v>8.9300000000000004E-2</v>
          </cell>
          <cell r="R1358">
            <v>4.4600000000000001E-2</v>
          </cell>
          <cell r="S1358">
            <v>0</v>
          </cell>
          <cell r="T1358">
            <v>0</v>
          </cell>
          <cell r="U1358">
            <v>0</v>
          </cell>
          <cell r="V1358">
            <v>0</v>
          </cell>
          <cell r="W1358">
            <v>0</v>
          </cell>
        </row>
        <row r="1359">
          <cell r="A1359">
            <v>1359</v>
          </cell>
          <cell r="F1359" t="str">
            <v>10-year</v>
          </cell>
          <cell r="K1359">
            <v>0.1</v>
          </cell>
          <cell r="L1359">
            <v>0.18</v>
          </cell>
          <cell r="M1359">
            <v>0.14399999999999999</v>
          </cell>
          <cell r="N1359">
            <v>0.1152</v>
          </cell>
          <cell r="O1359">
            <v>9.2200000000000004E-2</v>
          </cell>
          <cell r="P1359">
            <v>7.3700000000000002E-2</v>
          </cell>
          <cell r="Q1359">
            <v>6.5500000000000003E-2</v>
          </cell>
          <cell r="R1359">
            <v>6.5500000000000003E-2</v>
          </cell>
          <cell r="S1359">
            <v>6.5600000000000006E-2</v>
          </cell>
          <cell r="T1359">
            <v>6.5500000000000003E-2</v>
          </cell>
          <cell r="U1359">
            <v>3.2800000000000003E-2</v>
          </cell>
          <cell r="V1359">
            <v>0</v>
          </cell>
          <cell r="W1359">
            <v>0</v>
          </cell>
        </row>
        <row r="1360">
          <cell r="A1360">
            <v>1360</v>
          </cell>
          <cell r="F1360" t="str">
            <v>15-year</v>
          </cell>
          <cell r="K1360">
            <v>0.05</v>
          </cell>
          <cell r="L1360">
            <v>9.5000000000000001E-2</v>
          </cell>
          <cell r="M1360">
            <v>8.5500000000000007E-2</v>
          </cell>
          <cell r="N1360">
            <v>7.6999999999999999E-2</v>
          </cell>
          <cell r="O1360">
            <v>6.93E-2</v>
          </cell>
          <cell r="P1360">
            <v>6.2300000000000001E-2</v>
          </cell>
          <cell r="Q1360">
            <v>5.8999999999999997E-2</v>
          </cell>
          <cell r="R1360">
            <v>5.8999999999999997E-2</v>
          </cell>
          <cell r="S1360">
            <v>5.91E-2</v>
          </cell>
          <cell r="T1360">
            <v>5.8999999999999997E-2</v>
          </cell>
          <cell r="U1360">
            <v>5.91E-2</v>
          </cell>
          <cell r="V1360">
            <v>5.8999999999999997E-2</v>
          </cell>
          <cell r="W1360">
            <v>5.91E-2</v>
          </cell>
        </row>
        <row r="1361">
          <cell r="A1361">
            <v>1361</v>
          </cell>
          <cell r="F1361" t="str">
            <v>20-year</v>
          </cell>
          <cell r="K1361">
            <v>3.7499999999999999E-2</v>
          </cell>
          <cell r="L1361">
            <v>7.2190000000000004E-2</v>
          </cell>
          <cell r="M1361">
            <v>6.6769999999999996E-2</v>
          </cell>
          <cell r="N1361">
            <v>6.1769999999999999E-2</v>
          </cell>
          <cell r="O1361">
            <v>5.713E-2</v>
          </cell>
          <cell r="P1361">
            <v>5.2850000000000001E-2</v>
          </cell>
          <cell r="Q1361">
            <v>4.888E-2</v>
          </cell>
          <cell r="R1361">
            <v>4.5220000000000003E-2</v>
          </cell>
          <cell r="S1361">
            <v>4.462E-2</v>
          </cell>
          <cell r="T1361">
            <v>4.4609999999999997E-2</v>
          </cell>
          <cell r="U1361">
            <v>4.462E-2</v>
          </cell>
          <cell r="V1361">
            <v>4.4609999999999997E-2</v>
          </cell>
          <cell r="W1361">
            <v>4.462E-2</v>
          </cell>
        </row>
        <row r="1362">
          <cell r="A1362">
            <v>1362</v>
          </cell>
        </row>
        <row r="1363">
          <cell r="A1363">
            <v>1363</v>
          </cell>
          <cell r="E1363" t="str">
            <v>Tax Depreciation Method - Mid-year Convention</v>
          </cell>
        </row>
        <row r="1364">
          <cell r="A1364">
            <v>1364</v>
          </cell>
          <cell r="F1364" t="str">
            <v>3-year</v>
          </cell>
          <cell r="K1364">
            <v>0.33329999999999999</v>
          </cell>
          <cell r="L1364">
            <v>0.44450000000000001</v>
          </cell>
          <cell r="M1364">
            <v>0.14810000000000001</v>
          </cell>
          <cell r="N1364">
            <v>7.4099999999999999E-2</v>
          </cell>
        </row>
        <row r="1365">
          <cell r="A1365">
            <v>1365</v>
          </cell>
          <cell r="F1365" t="str">
            <v>5-year</v>
          </cell>
          <cell r="K1365">
            <v>0.2</v>
          </cell>
          <cell r="L1365">
            <v>0.32</v>
          </cell>
          <cell r="M1365">
            <v>0.192</v>
          </cell>
          <cell r="N1365">
            <v>0.1152</v>
          </cell>
          <cell r="O1365">
            <v>0.1152</v>
          </cell>
          <cell r="P1365">
            <v>5.7599999999999998E-2</v>
          </cell>
        </row>
        <row r="1366">
          <cell r="A1366">
            <v>1366</v>
          </cell>
          <cell r="F1366" t="str">
            <v>7-year</v>
          </cell>
          <cell r="K1366">
            <v>0.1429</v>
          </cell>
          <cell r="L1366">
            <v>0.24490000000000001</v>
          </cell>
          <cell r="M1366">
            <v>0.1749</v>
          </cell>
          <cell r="N1366">
            <v>0.1249</v>
          </cell>
          <cell r="O1366">
            <v>8.9300000000000004E-2</v>
          </cell>
          <cell r="P1366">
            <v>8.9200000000000002E-2</v>
          </cell>
          <cell r="Q1366">
            <v>8.9300000000000004E-2</v>
          </cell>
          <cell r="R1366">
            <v>4.4600000000000001E-2</v>
          </cell>
        </row>
        <row r="1367">
          <cell r="A1367">
            <v>1367</v>
          </cell>
          <cell r="F1367" t="str">
            <v>10-year</v>
          </cell>
          <cell r="K1367">
            <v>0.1</v>
          </cell>
          <cell r="L1367">
            <v>0.18</v>
          </cell>
          <cell r="M1367">
            <v>0.14399999999999999</v>
          </cell>
          <cell r="N1367">
            <v>0.1152</v>
          </cell>
          <cell r="O1367">
            <v>9.2200000000000004E-2</v>
          </cell>
          <cell r="P1367">
            <v>7.3700000000000002E-2</v>
          </cell>
          <cell r="Q1367">
            <v>6.5500000000000003E-2</v>
          </cell>
          <cell r="R1367">
            <v>6.5500000000000003E-2</v>
          </cell>
          <cell r="S1367">
            <v>6.5600000000000006E-2</v>
          </cell>
          <cell r="T1367">
            <v>6.5500000000000003E-2</v>
          </cell>
          <cell r="U1367">
            <v>3.2800000000000003E-2</v>
          </cell>
        </row>
        <row r="1368">
          <cell r="A1368">
            <v>1368</v>
          </cell>
          <cell r="F1368" t="str">
            <v>15-year</v>
          </cell>
          <cell r="K1368">
            <v>0.05</v>
          </cell>
          <cell r="L1368">
            <v>9.5000000000000001E-2</v>
          </cell>
          <cell r="M1368">
            <v>8.5500000000000007E-2</v>
          </cell>
          <cell r="N1368">
            <v>7.6999999999999999E-2</v>
          </cell>
          <cell r="O1368">
            <v>6.93E-2</v>
          </cell>
          <cell r="P1368">
            <v>6.2300000000000001E-2</v>
          </cell>
          <cell r="Q1368">
            <v>5.8999999999999997E-2</v>
          </cell>
          <cell r="R1368">
            <v>5.8999999999999997E-2</v>
          </cell>
          <cell r="S1368">
            <v>5.91E-2</v>
          </cell>
          <cell r="T1368">
            <v>5.8999999999999997E-2</v>
          </cell>
          <cell r="U1368">
            <v>5.91E-2</v>
          </cell>
          <cell r="V1368">
            <v>5.8999999999999997E-2</v>
          </cell>
          <cell r="W1368">
            <v>5.91E-2</v>
          </cell>
        </row>
        <row r="1369">
          <cell r="A1369">
            <v>1369</v>
          </cell>
          <cell r="F1369" t="str">
            <v>20-year</v>
          </cell>
          <cell r="K1369">
            <v>3.7499999999999999E-2</v>
          </cell>
          <cell r="L1369">
            <v>7.2190000000000004E-2</v>
          </cell>
          <cell r="M1369">
            <v>6.6769999999999996E-2</v>
          </cell>
          <cell r="N1369">
            <v>6.1769999999999999E-2</v>
          </cell>
          <cell r="O1369">
            <v>5.713E-2</v>
          </cell>
          <cell r="P1369">
            <v>5.2850000000000001E-2</v>
          </cell>
          <cell r="Q1369">
            <v>4.888E-2</v>
          </cell>
          <cell r="R1369">
            <v>4.5220000000000003E-2</v>
          </cell>
          <cell r="S1369">
            <v>4.462E-2</v>
          </cell>
          <cell r="T1369">
            <v>4.4609999999999997E-2</v>
          </cell>
          <cell r="U1369">
            <v>4.462E-2</v>
          </cell>
          <cell r="V1369">
            <v>4.4609999999999997E-2</v>
          </cell>
          <cell r="W1369">
            <v>4.462E-2</v>
          </cell>
        </row>
        <row r="1370">
          <cell r="A1370">
            <v>1370</v>
          </cell>
        </row>
        <row r="1371">
          <cell r="A1371">
            <v>1371</v>
          </cell>
          <cell r="E1371" t="str">
            <v>Tax Depreciation Method - Fourth Quarter Convention</v>
          </cell>
        </row>
        <row r="1372">
          <cell r="A1372">
            <v>1372</v>
          </cell>
          <cell r="F1372" t="str">
            <v>3-year</v>
          </cell>
          <cell r="K1372">
            <v>8.3299999999999999E-2</v>
          </cell>
          <cell r="L1372">
            <v>0.61109999999999998</v>
          </cell>
          <cell r="M1372">
            <v>0.20369999999999999</v>
          </cell>
          <cell r="N1372">
            <v>0.1019</v>
          </cell>
        </row>
        <row r="1373">
          <cell r="A1373">
            <v>1373</v>
          </cell>
          <cell r="F1373" t="str">
            <v>5-year</v>
          </cell>
          <cell r="K1373">
            <v>0.05</v>
          </cell>
          <cell r="L1373">
            <v>0.38</v>
          </cell>
          <cell r="M1373">
            <v>0.22800000000000001</v>
          </cell>
          <cell r="N1373">
            <v>0.1368</v>
          </cell>
          <cell r="O1373">
            <v>0.1094</v>
          </cell>
          <cell r="P1373">
            <v>9.5799999999999996E-2</v>
          </cell>
        </row>
        <row r="1374">
          <cell r="A1374">
            <v>1374</v>
          </cell>
          <cell r="F1374" t="str">
            <v>7-year</v>
          </cell>
          <cell r="K1374">
            <v>3.5700000000000003E-2</v>
          </cell>
          <cell r="L1374">
            <v>0.27550000000000002</v>
          </cell>
          <cell r="M1374">
            <v>0.1968</v>
          </cell>
          <cell r="N1374">
            <v>0.1406</v>
          </cell>
          <cell r="O1374">
            <v>0.1004</v>
          </cell>
          <cell r="P1374">
            <v>8.7300000000000003E-2</v>
          </cell>
          <cell r="Q1374">
            <v>8.7300000000000003E-2</v>
          </cell>
          <cell r="R1374">
            <v>7.6399999999999996E-2</v>
          </cell>
        </row>
        <row r="1375">
          <cell r="A1375">
            <v>1375</v>
          </cell>
          <cell r="F1375" t="str">
            <v>10-year</v>
          </cell>
          <cell r="K1375">
            <v>2.5000000000000001E-2</v>
          </cell>
          <cell r="L1375">
            <v>0.19500000000000001</v>
          </cell>
          <cell r="M1375">
            <v>0.156</v>
          </cell>
          <cell r="N1375">
            <v>0.12479999999999999</v>
          </cell>
          <cell r="O1375">
            <v>9.98E-2</v>
          </cell>
          <cell r="P1375">
            <v>7.9899999999999999E-2</v>
          </cell>
          <cell r="Q1375">
            <v>6.5500000000000003E-2</v>
          </cell>
          <cell r="R1375">
            <v>6.5500000000000003E-2</v>
          </cell>
          <cell r="S1375">
            <v>6.5600000000000006E-2</v>
          </cell>
          <cell r="T1375">
            <v>6.5500000000000003E-2</v>
          </cell>
          <cell r="U1375">
            <v>5.74E-2</v>
          </cell>
        </row>
        <row r="1376">
          <cell r="A1376">
            <v>1376</v>
          </cell>
          <cell r="F1376" t="str">
            <v>15-year</v>
          </cell>
          <cell r="K1376">
            <v>1.2500000000000001E-2</v>
          </cell>
          <cell r="L1376">
            <v>9.8799999999999999E-2</v>
          </cell>
          <cell r="M1376">
            <v>8.8900000000000007E-2</v>
          </cell>
          <cell r="N1376">
            <v>0.08</v>
          </cell>
          <cell r="O1376">
            <v>7.1999999999999995E-2</v>
          </cell>
          <cell r="P1376">
            <v>6.4799999999999996E-2</v>
          </cell>
          <cell r="Q1376">
            <v>5.8999999999999997E-2</v>
          </cell>
          <cell r="R1376">
            <v>5.8999999999999997E-2</v>
          </cell>
          <cell r="S1376">
            <v>5.8999999999999997E-2</v>
          </cell>
          <cell r="T1376">
            <v>5.91E-2</v>
          </cell>
          <cell r="U1376">
            <v>5.8999999999999997E-2</v>
          </cell>
          <cell r="V1376">
            <v>5.91E-2</v>
          </cell>
          <cell r="W1376">
            <v>5.8999999999999997E-2</v>
          </cell>
        </row>
        <row r="1377">
          <cell r="A1377">
            <v>1377</v>
          </cell>
          <cell r="F1377" t="str">
            <v>20-year</v>
          </cell>
          <cell r="K1377">
            <v>9.3799999999999994E-3</v>
          </cell>
          <cell r="L1377">
            <v>7.4300000000000005E-2</v>
          </cell>
          <cell r="M1377">
            <v>6.8720000000000003E-2</v>
          </cell>
          <cell r="N1377">
            <v>6.3570000000000002E-2</v>
          </cell>
          <cell r="O1377">
            <v>5.8799999999999998E-2</v>
          </cell>
          <cell r="P1377">
            <v>5.4390000000000001E-2</v>
          </cell>
          <cell r="Q1377">
            <v>5.0310000000000001E-2</v>
          </cell>
          <cell r="R1377">
            <v>4.6539999999999998E-2</v>
          </cell>
          <cell r="S1377">
            <v>4.4580000000000002E-2</v>
          </cell>
          <cell r="T1377">
            <v>4.4580000000000002E-2</v>
          </cell>
          <cell r="U1377">
            <v>4.4580000000000002E-2</v>
          </cell>
          <cell r="V1377">
            <v>4.4580000000000002E-2</v>
          </cell>
          <cell r="W1377">
            <v>4.4580000000000002E-2</v>
          </cell>
        </row>
        <row r="1378">
          <cell r="A1378">
            <v>1378</v>
          </cell>
        </row>
        <row r="1379">
          <cell r="A1379">
            <v>1379</v>
          </cell>
          <cell r="D1379" t="str">
            <v>Assumptions:</v>
          </cell>
        </row>
        <row r="1380">
          <cell r="A1380">
            <v>1380</v>
          </cell>
          <cell r="D1380" t="str">
            <v>(1) All Project Capital Expenditures depreciated straight-line, life of project for book and mid-year, life of project for tax.</v>
          </cell>
        </row>
        <row r="1381">
          <cell r="A1381">
            <v>1381</v>
          </cell>
          <cell r="D1381" t="str">
            <v>(2) Initial book and tax bases are equal.</v>
          </cell>
        </row>
        <row r="1382">
          <cell r="A1382">
            <v>1382</v>
          </cell>
          <cell r="D1382" t="str">
            <v>(3) Initial book investment prorated for first year.  Cap adds are only from end-of year.</v>
          </cell>
        </row>
        <row r="1383">
          <cell r="A1383">
            <v>1383</v>
          </cell>
        </row>
        <row r="1384">
          <cell r="A1384">
            <v>1384</v>
          </cell>
          <cell r="D1384" t="str">
            <v>Annual Tax Depreciation</v>
          </cell>
        </row>
        <row r="1385">
          <cell r="A1385">
            <v>1385</v>
          </cell>
          <cell r="F1385" t="str">
            <v>A</v>
          </cell>
          <cell r="H1385" t="str">
            <v>[USD 000s]</v>
          </cell>
          <cell r="I1385" t="str">
            <v>[Calc]</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row>
        <row r="1386">
          <cell r="A1386">
            <v>1386</v>
          </cell>
          <cell r="F1386" t="str">
            <v xml:space="preserve">B </v>
          </cell>
          <cell r="H1386" t="str">
            <v>[USD 000s]</v>
          </cell>
          <cell r="I1386" t="str">
            <v>[Calc]</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row>
        <row r="1387">
          <cell r="A1387">
            <v>1387</v>
          </cell>
          <cell r="F1387" t="str">
            <v>C</v>
          </cell>
          <cell r="H1387" t="str">
            <v>[USD 000s]</v>
          </cell>
          <cell r="I1387" t="str">
            <v>[Calc]</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row>
        <row r="1388">
          <cell r="A1388">
            <v>1388</v>
          </cell>
          <cell r="F1388" t="str">
            <v>D</v>
          </cell>
          <cell r="H1388" t="str">
            <v>[USD 000s]</v>
          </cell>
          <cell r="I1388" t="str">
            <v>[Calc]</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row>
        <row r="1389">
          <cell r="A1389">
            <v>1389</v>
          </cell>
          <cell r="F1389" t="str">
            <v>E</v>
          </cell>
          <cell r="H1389" t="str">
            <v>[USD 000s]</v>
          </cell>
          <cell r="I1389" t="str">
            <v>[Calc]</v>
          </cell>
          <cell r="K1389">
            <v>325</v>
          </cell>
          <cell r="L1389">
            <v>617.5</v>
          </cell>
          <cell r="M1389">
            <v>555.75</v>
          </cell>
          <cell r="N1389">
            <v>500.5</v>
          </cell>
          <cell r="O1389">
            <v>450.45</v>
          </cell>
          <cell r="P1389">
            <v>404.95</v>
          </cell>
          <cell r="Q1389">
            <v>383.5</v>
          </cell>
          <cell r="R1389">
            <v>383.5</v>
          </cell>
          <cell r="S1389">
            <v>384.15</v>
          </cell>
          <cell r="T1389">
            <v>383.5</v>
          </cell>
          <cell r="U1389">
            <v>384.15</v>
          </cell>
          <cell r="V1389">
            <v>383.5</v>
          </cell>
          <cell r="W1389">
            <v>384.15</v>
          </cell>
        </row>
        <row r="1390">
          <cell r="A1390">
            <v>1390</v>
          </cell>
          <cell r="F1390" t="str">
            <v>F</v>
          </cell>
          <cell r="H1390" t="str">
            <v>[USD 000s]</v>
          </cell>
          <cell r="I1390" t="str">
            <v>[Calc]</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row>
        <row r="1391">
          <cell r="A1391">
            <v>1391</v>
          </cell>
          <cell r="F1391" t="str">
            <v>Total Tax Depreciation</v>
          </cell>
          <cell r="H1391" t="str">
            <v>[USD 000s]</v>
          </cell>
          <cell r="I1391" t="str">
            <v>[Calc]</v>
          </cell>
          <cell r="K1391">
            <v>325</v>
          </cell>
          <cell r="L1391">
            <v>617.5</v>
          </cell>
          <cell r="M1391">
            <v>555.75</v>
          </cell>
          <cell r="N1391">
            <v>500.5</v>
          </cell>
          <cell r="O1391">
            <v>450.45</v>
          </cell>
          <cell r="P1391">
            <v>404.95</v>
          </cell>
          <cell r="Q1391">
            <v>383.5</v>
          </cell>
          <cell r="R1391">
            <v>383.5</v>
          </cell>
          <cell r="S1391">
            <v>384.15</v>
          </cell>
          <cell r="T1391">
            <v>383.5</v>
          </cell>
          <cell r="U1391">
            <v>384.15</v>
          </cell>
          <cell r="V1391">
            <v>383.5</v>
          </cell>
          <cell r="W1391">
            <v>384.15</v>
          </cell>
        </row>
        <row r="1392">
          <cell r="A1392">
            <v>1392</v>
          </cell>
        </row>
        <row r="1393">
          <cell r="A1393">
            <v>1393</v>
          </cell>
          <cell r="D1393" t="str">
            <v>Calculation of Tax Depreciation on Project Capex</v>
          </cell>
        </row>
        <row r="1394">
          <cell r="A1394">
            <v>1394</v>
          </cell>
          <cell r="F1394" t="str">
            <v>Year</v>
          </cell>
          <cell r="I1394" t="str">
            <v>Cap Adds</v>
          </cell>
        </row>
        <row r="1395">
          <cell r="A1395">
            <v>1395</v>
          </cell>
          <cell r="F1395">
            <v>2000</v>
          </cell>
          <cell r="G1395" t="str">
            <v>[USD 000s]</v>
          </cell>
          <cell r="H1395" t="str">
            <v>[Calc]</v>
          </cell>
          <cell r="I1395">
            <v>0</v>
          </cell>
          <cell r="J1395" t="str">
            <v>[Calc]</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row>
        <row r="1396">
          <cell r="A1396">
            <v>1396</v>
          </cell>
          <cell r="F1396">
            <v>2001</v>
          </cell>
          <cell r="G1396" t="str">
            <v>[USD 000s]</v>
          </cell>
          <cell r="H1396" t="str">
            <v>[Calc]</v>
          </cell>
          <cell r="I1396">
            <v>9000</v>
          </cell>
          <cell r="J1396" t="str">
            <v>[Calc]</v>
          </cell>
          <cell r="K1396">
            <v>0</v>
          </cell>
          <cell r="L1396">
            <v>450</v>
          </cell>
          <cell r="M1396">
            <v>855</v>
          </cell>
          <cell r="N1396">
            <v>769.50000000000011</v>
          </cell>
          <cell r="O1396">
            <v>693</v>
          </cell>
          <cell r="P1396">
            <v>623.70000000000005</v>
          </cell>
          <cell r="Q1396">
            <v>560.70000000000005</v>
          </cell>
          <cell r="R1396">
            <v>531</v>
          </cell>
          <cell r="S1396">
            <v>531</v>
          </cell>
          <cell r="T1396">
            <v>531.9</v>
          </cell>
          <cell r="U1396">
            <v>531</v>
          </cell>
          <cell r="V1396">
            <v>531.9</v>
          </cell>
          <cell r="W1396">
            <v>531</v>
          </cell>
        </row>
        <row r="1397">
          <cell r="A1397">
            <v>1397</v>
          </cell>
          <cell r="F1397">
            <v>2002</v>
          </cell>
          <cell r="G1397" t="str">
            <v>[USD 000s]</v>
          </cell>
          <cell r="H1397" t="str">
            <v>[Calc]</v>
          </cell>
          <cell r="I1397">
            <v>10200</v>
          </cell>
          <cell r="J1397" t="str">
            <v>[Calc]</v>
          </cell>
          <cell r="K1397">
            <v>0</v>
          </cell>
          <cell r="L1397">
            <v>0</v>
          </cell>
          <cell r="M1397">
            <v>510</v>
          </cell>
          <cell r="N1397">
            <v>969</v>
          </cell>
          <cell r="O1397">
            <v>872.1</v>
          </cell>
          <cell r="P1397">
            <v>785.4</v>
          </cell>
          <cell r="Q1397">
            <v>706.86</v>
          </cell>
          <cell r="R1397">
            <v>635.46</v>
          </cell>
          <cell r="S1397">
            <v>601.79999999999995</v>
          </cell>
          <cell r="T1397">
            <v>601.79999999999995</v>
          </cell>
          <cell r="U1397">
            <v>602.82000000000005</v>
          </cell>
          <cell r="V1397">
            <v>601.79999999999995</v>
          </cell>
          <cell r="W1397">
            <v>602.82000000000005</v>
          </cell>
        </row>
        <row r="1398">
          <cell r="A1398">
            <v>1398</v>
          </cell>
          <cell r="F1398">
            <v>2003</v>
          </cell>
          <cell r="G1398" t="str">
            <v>[USD 000s]</v>
          </cell>
          <cell r="H1398" t="str">
            <v>[Calc]</v>
          </cell>
          <cell r="I1398">
            <v>10200</v>
          </cell>
          <cell r="J1398" t="str">
            <v>[Calc]</v>
          </cell>
          <cell r="K1398">
            <v>0</v>
          </cell>
          <cell r="L1398">
            <v>0</v>
          </cell>
          <cell r="M1398">
            <v>0</v>
          </cell>
          <cell r="N1398">
            <v>510</v>
          </cell>
          <cell r="O1398">
            <v>969</v>
          </cell>
          <cell r="P1398">
            <v>872.1</v>
          </cell>
          <cell r="Q1398">
            <v>785.4</v>
          </cell>
          <cell r="R1398">
            <v>706.86</v>
          </cell>
          <cell r="S1398">
            <v>635.46</v>
          </cell>
          <cell r="T1398">
            <v>601.79999999999995</v>
          </cell>
          <cell r="U1398">
            <v>601.79999999999995</v>
          </cell>
          <cell r="V1398">
            <v>602.82000000000005</v>
          </cell>
          <cell r="W1398">
            <v>601.79999999999995</v>
          </cell>
        </row>
        <row r="1399">
          <cell r="A1399">
            <v>1399</v>
          </cell>
          <cell r="F1399">
            <v>2004</v>
          </cell>
          <cell r="G1399" t="str">
            <v>[USD 000s]</v>
          </cell>
          <cell r="H1399" t="str">
            <v>[Calc]</v>
          </cell>
          <cell r="I1399">
            <v>9200</v>
          </cell>
          <cell r="J1399" t="str">
            <v>[Calc]</v>
          </cell>
          <cell r="K1399">
            <v>0</v>
          </cell>
          <cell r="L1399">
            <v>0</v>
          </cell>
          <cell r="M1399">
            <v>0</v>
          </cell>
          <cell r="N1399">
            <v>0</v>
          </cell>
          <cell r="O1399">
            <v>460</v>
          </cell>
          <cell r="P1399">
            <v>874</v>
          </cell>
          <cell r="Q1399">
            <v>786.6</v>
          </cell>
          <cell r="R1399">
            <v>708.4</v>
          </cell>
          <cell r="S1399">
            <v>637.56000000000006</v>
          </cell>
          <cell r="T1399">
            <v>573.16</v>
          </cell>
          <cell r="U1399">
            <v>542.79999999999995</v>
          </cell>
          <cell r="V1399">
            <v>542.79999999999995</v>
          </cell>
          <cell r="W1399">
            <v>543.72</v>
          </cell>
        </row>
        <row r="1400">
          <cell r="A1400">
            <v>1400</v>
          </cell>
          <cell r="F1400">
            <v>2005</v>
          </cell>
          <cell r="G1400" t="str">
            <v>[USD 000s]</v>
          </cell>
          <cell r="H1400" t="str">
            <v>[Calc]</v>
          </cell>
          <cell r="I1400">
            <v>8200</v>
          </cell>
          <cell r="J1400" t="str">
            <v>[Calc]</v>
          </cell>
          <cell r="K1400">
            <v>0</v>
          </cell>
          <cell r="L1400">
            <v>0</v>
          </cell>
          <cell r="M1400">
            <v>0</v>
          </cell>
          <cell r="N1400">
            <v>0</v>
          </cell>
          <cell r="O1400">
            <v>0</v>
          </cell>
          <cell r="P1400">
            <v>410</v>
          </cell>
          <cell r="Q1400">
            <v>779</v>
          </cell>
          <cell r="R1400">
            <v>701.1</v>
          </cell>
          <cell r="S1400">
            <v>631.4</v>
          </cell>
          <cell r="T1400">
            <v>568.26</v>
          </cell>
          <cell r="U1400">
            <v>510.86</v>
          </cell>
          <cell r="V1400">
            <v>483.79999999999995</v>
          </cell>
          <cell r="W1400">
            <v>483.79999999999995</v>
          </cell>
        </row>
        <row r="1401">
          <cell r="A1401">
            <v>1401</v>
          </cell>
          <cell r="F1401">
            <v>2006</v>
          </cell>
          <cell r="G1401" t="str">
            <v>[USD 000s]</v>
          </cell>
          <cell r="H1401" t="str">
            <v>[Calc]</v>
          </cell>
          <cell r="I1401">
            <v>7200</v>
          </cell>
          <cell r="J1401" t="str">
            <v>[Calc]</v>
          </cell>
          <cell r="K1401">
            <v>0</v>
          </cell>
          <cell r="L1401">
            <v>0</v>
          </cell>
          <cell r="M1401">
            <v>0</v>
          </cell>
          <cell r="N1401">
            <v>0</v>
          </cell>
          <cell r="O1401">
            <v>0</v>
          </cell>
          <cell r="P1401">
            <v>0</v>
          </cell>
          <cell r="Q1401">
            <v>360</v>
          </cell>
          <cell r="R1401">
            <v>684</v>
          </cell>
          <cell r="S1401">
            <v>615.6</v>
          </cell>
          <cell r="T1401">
            <v>554.4</v>
          </cell>
          <cell r="U1401">
            <v>498.96</v>
          </cell>
          <cell r="V1401">
            <v>448.56</v>
          </cell>
          <cell r="W1401">
            <v>424.79999999999995</v>
          </cell>
        </row>
        <row r="1402">
          <cell r="A1402">
            <v>1402</v>
          </cell>
          <cell r="F1402">
            <v>2007</v>
          </cell>
          <cell r="G1402" t="str">
            <v>[USD 000s]</v>
          </cell>
          <cell r="H1402" t="str">
            <v>[Calc]</v>
          </cell>
          <cell r="I1402">
            <v>6200</v>
          </cell>
          <cell r="J1402" t="str">
            <v>[Calc]</v>
          </cell>
          <cell r="K1402">
            <v>0</v>
          </cell>
          <cell r="L1402">
            <v>0</v>
          </cell>
          <cell r="M1402">
            <v>0</v>
          </cell>
          <cell r="N1402">
            <v>0</v>
          </cell>
          <cell r="O1402">
            <v>0</v>
          </cell>
          <cell r="P1402">
            <v>0</v>
          </cell>
          <cell r="Q1402">
            <v>0</v>
          </cell>
          <cell r="R1402">
            <v>310</v>
          </cell>
          <cell r="S1402">
            <v>589</v>
          </cell>
          <cell r="T1402">
            <v>530.1</v>
          </cell>
          <cell r="U1402">
            <v>477.4</v>
          </cell>
          <cell r="V1402">
            <v>429.66</v>
          </cell>
          <cell r="W1402">
            <v>386.26</v>
          </cell>
        </row>
        <row r="1403">
          <cell r="A1403">
            <v>1403</v>
          </cell>
          <cell r="F1403">
            <v>2008</v>
          </cell>
          <cell r="G1403" t="str">
            <v>[USD 000s]</v>
          </cell>
          <cell r="H1403" t="str">
            <v>[Calc]</v>
          </cell>
          <cell r="I1403">
            <v>5200</v>
          </cell>
          <cell r="J1403" t="str">
            <v>[Calc]</v>
          </cell>
          <cell r="K1403">
            <v>0</v>
          </cell>
          <cell r="L1403">
            <v>0</v>
          </cell>
          <cell r="M1403">
            <v>0</v>
          </cell>
          <cell r="N1403">
            <v>0</v>
          </cell>
          <cell r="O1403">
            <v>0</v>
          </cell>
          <cell r="P1403">
            <v>0</v>
          </cell>
          <cell r="Q1403">
            <v>0</v>
          </cell>
          <cell r="R1403">
            <v>0</v>
          </cell>
          <cell r="S1403">
            <v>260</v>
          </cell>
          <cell r="T1403">
            <v>494</v>
          </cell>
          <cell r="U1403">
            <v>444.6</v>
          </cell>
          <cell r="V1403">
            <v>400.4</v>
          </cell>
          <cell r="W1403">
            <v>360.36</v>
          </cell>
        </row>
        <row r="1404">
          <cell r="A1404">
            <v>1404</v>
          </cell>
          <cell r="F1404">
            <v>2009</v>
          </cell>
          <cell r="G1404" t="str">
            <v>[USD 000s]</v>
          </cell>
          <cell r="H1404" t="str">
            <v>[Calc]</v>
          </cell>
          <cell r="I1404">
            <v>4200</v>
          </cell>
          <cell r="J1404" t="str">
            <v>[Calc]</v>
          </cell>
          <cell r="K1404">
            <v>0</v>
          </cell>
          <cell r="L1404">
            <v>0</v>
          </cell>
          <cell r="M1404">
            <v>0</v>
          </cell>
          <cell r="N1404">
            <v>0</v>
          </cell>
          <cell r="O1404">
            <v>0</v>
          </cell>
          <cell r="P1404">
            <v>0</v>
          </cell>
          <cell r="Q1404">
            <v>0</v>
          </cell>
          <cell r="R1404">
            <v>0</v>
          </cell>
          <cell r="S1404">
            <v>0</v>
          </cell>
          <cell r="T1404">
            <v>210</v>
          </cell>
          <cell r="U1404">
            <v>399</v>
          </cell>
          <cell r="V1404">
            <v>359.1</v>
          </cell>
          <cell r="W1404">
            <v>323.39999999999998</v>
          </cell>
        </row>
        <row r="1405">
          <cell r="A1405">
            <v>1405</v>
          </cell>
          <cell r="F1405">
            <v>2010</v>
          </cell>
          <cell r="G1405" t="str">
            <v>[USD 000s]</v>
          </cell>
          <cell r="H1405" t="str">
            <v>[Calc]</v>
          </cell>
          <cell r="I1405">
            <v>3200</v>
          </cell>
          <cell r="J1405" t="str">
            <v>[Calc]</v>
          </cell>
          <cell r="K1405">
            <v>0</v>
          </cell>
          <cell r="L1405">
            <v>0</v>
          </cell>
          <cell r="M1405">
            <v>0</v>
          </cell>
          <cell r="N1405">
            <v>0</v>
          </cell>
          <cell r="O1405">
            <v>0</v>
          </cell>
          <cell r="P1405">
            <v>0</v>
          </cell>
          <cell r="Q1405">
            <v>0</v>
          </cell>
          <cell r="R1405">
            <v>0</v>
          </cell>
          <cell r="S1405">
            <v>0</v>
          </cell>
          <cell r="T1405">
            <v>0</v>
          </cell>
          <cell r="U1405">
            <v>160</v>
          </cell>
          <cell r="V1405">
            <v>304</v>
          </cell>
          <cell r="W1405">
            <v>273.60000000000002</v>
          </cell>
        </row>
        <row r="1406">
          <cell r="A1406">
            <v>1406</v>
          </cell>
          <cell r="F1406">
            <v>2011</v>
          </cell>
          <cell r="G1406" t="str">
            <v>[USD 000s]</v>
          </cell>
          <cell r="H1406" t="str">
            <v>[Calc]</v>
          </cell>
          <cell r="I1406">
            <v>1200</v>
          </cell>
          <cell r="J1406" t="str">
            <v>[Calc]</v>
          </cell>
          <cell r="K1406">
            <v>0</v>
          </cell>
          <cell r="L1406">
            <v>0</v>
          </cell>
          <cell r="M1406">
            <v>0</v>
          </cell>
          <cell r="N1406">
            <v>0</v>
          </cell>
          <cell r="O1406">
            <v>0</v>
          </cell>
          <cell r="P1406">
            <v>0</v>
          </cell>
          <cell r="Q1406">
            <v>0</v>
          </cell>
          <cell r="R1406">
            <v>0</v>
          </cell>
          <cell r="S1406">
            <v>0</v>
          </cell>
          <cell r="T1406">
            <v>0</v>
          </cell>
          <cell r="U1406">
            <v>0</v>
          </cell>
          <cell r="V1406">
            <v>60</v>
          </cell>
          <cell r="W1406">
            <v>114</v>
          </cell>
        </row>
        <row r="1407">
          <cell r="A1407">
            <v>1407</v>
          </cell>
          <cell r="F1407">
            <v>2012</v>
          </cell>
          <cell r="G1407" t="str">
            <v>[USD 000s]</v>
          </cell>
          <cell r="H1407" t="str">
            <v>[Calc]</v>
          </cell>
          <cell r="I1407">
            <v>1200</v>
          </cell>
          <cell r="J1407" t="str">
            <v>[Calc]</v>
          </cell>
          <cell r="K1407">
            <v>0</v>
          </cell>
          <cell r="L1407">
            <v>0</v>
          </cell>
          <cell r="M1407">
            <v>0</v>
          </cell>
          <cell r="N1407">
            <v>0</v>
          </cell>
          <cell r="O1407">
            <v>0</v>
          </cell>
          <cell r="P1407">
            <v>0</v>
          </cell>
          <cell r="Q1407">
            <v>0</v>
          </cell>
          <cell r="R1407">
            <v>0</v>
          </cell>
          <cell r="S1407">
            <v>0</v>
          </cell>
          <cell r="T1407">
            <v>0</v>
          </cell>
          <cell r="U1407">
            <v>0</v>
          </cell>
          <cell r="V1407">
            <v>0</v>
          </cell>
          <cell r="W1407">
            <v>60</v>
          </cell>
        </row>
        <row r="1408">
          <cell r="A1408">
            <v>1408</v>
          </cell>
          <cell r="F1408">
            <v>2013</v>
          </cell>
          <cell r="G1408" t="str">
            <v>[USD 000s]</v>
          </cell>
          <cell r="H1408" t="str">
            <v>[Calc]</v>
          </cell>
          <cell r="I1408">
            <v>0</v>
          </cell>
          <cell r="J1408" t="str">
            <v>[Calc]</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row>
        <row r="1409">
          <cell r="A1409">
            <v>1409</v>
          </cell>
          <cell r="F1409">
            <v>2014</v>
          </cell>
          <cell r="G1409" t="str">
            <v>[USD 000s]</v>
          </cell>
          <cell r="H1409" t="str">
            <v>[Calc]</v>
          </cell>
          <cell r="I1409">
            <v>0</v>
          </cell>
          <cell r="J1409" t="str">
            <v>[Calc]</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row>
        <row r="1410">
          <cell r="A1410">
            <v>1410</v>
          </cell>
          <cell r="F1410">
            <v>2015</v>
          </cell>
          <cell r="G1410" t="str">
            <v>[USD 000s]</v>
          </cell>
          <cell r="H1410" t="str">
            <v>[Calc]</v>
          </cell>
          <cell r="I1410">
            <v>0</v>
          </cell>
          <cell r="J1410" t="str">
            <v>[Calc]</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row>
        <row r="1411">
          <cell r="A1411">
            <v>1411</v>
          </cell>
          <cell r="F1411">
            <v>2016</v>
          </cell>
          <cell r="G1411" t="str">
            <v>[USD 000s]</v>
          </cell>
          <cell r="H1411" t="str">
            <v>[Calc]</v>
          </cell>
          <cell r="I1411">
            <v>0</v>
          </cell>
          <cell r="J1411" t="str">
            <v>[Calc]</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row>
        <row r="1412">
          <cell r="A1412">
            <v>1412</v>
          </cell>
          <cell r="F1412">
            <v>2017</v>
          </cell>
          <cell r="G1412" t="str">
            <v>[USD 000s]</v>
          </cell>
          <cell r="H1412" t="str">
            <v>[Calc]</v>
          </cell>
          <cell r="I1412">
            <v>0</v>
          </cell>
          <cell r="J1412" t="str">
            <v>[Calc]</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row>
        <row r="1413">
          <cell r="A1413">
            <v>1413</v>
          </cell>
          <cell r="F1413">
            <v>2018</v>
          </cell>
          <cell r="G1413" t="str">
            <v>[USD 000s]</v>
          </cell>
          <cell r="H1413" t="str">
            <v>[Calc]</v>
          </cell>
          <cell r="I1413">
            <v>0</v>
          </cell>
          <cell r="J1413" t="str">
            <v>[Calc]</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row>
        <row r="1414">
          <cell r="A1414">
            <v>1414</v>
          </cell>
          <cell r="F1414">
            <v>2019</v>
          </cell>
          <cell r="G1414" t="str">
            <v>[USD 000s]</v>
          </cell>
          <cell r="H1414" t="str">
            <v>[Calc]</v>
          </cell>
          <cell r="I1414">
            <v>0</v>
          </cell>
          <cell r="J1414" t="str">
            <v>[Calc]</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row>
        <row r="1415">
          <cell r="A1415">
            <v>1415</v>
          </cell>
          <cell r="F1415">
            <v>2020</v>
          </cell>
          <cell r="G1415" t="str">
            <v>[USD 000s]</v>
          </cell>
          <cell r="H1415" t="str">
            <v>[Calc]</v>
          </cell>
          <cell r="I1415">
            <v>0</v>
          </cell>
          <cell r="J1415" t="str">
            <v>[Calc]</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row>
        <row r="1416">
          <cell r="A1416">
            <v>1416</v>
          </cell>
          <cell r="F1416">
            <v>2021</v>
          </cell>
          <cell r="G1416" t="str">
            <v>[USD 000s]</v>
          </cell>
          <cell r="H1416" t="str">
            <v>[Calc]</v>
          </cell>
          <cell r="I1416">
            <v>0</v>
          </cell>
          <cell r="J1416" t="str">
            <v>[Calc]</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row>
        <row r="1417">
          <cell r="A1417">
            <v>1417</v>
          </cell>
          <cell r="F1417">
            <v>2022</v>
          </cell>
          <cell r="G1417" t="str">
            <v>[USD 000s]</v>
          </cell>
          <cell r="H1417" t="str">
            <v>[Calc]</v>
          </cell>
          <cell r="I1417">
            <v>0</v>
          </cell>
          <cell r="J1417" t="str">
            <v>[Calc]</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row>
        <row r="1418">
          <cell r="A1418">
            <v>1418</v>
          </cell>
          <cell r="F1418">
            <v>2023</v>
          </cell>
          <cell r="G1418" t="str">
            <v>[USD 000s]</v>
          </cell>
          <cell r="H1418" t="str">
            <v>[Calc]</v>
          </cell>
          <cell r="I1418">
            <v>0</v>
          </cell>
          <cell r="J1418" t="str">
            <v>[Calc]</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row>
        <row r="1419">
          <cell r="A1419">
            <v>1419</v>
          </cell>
          <cell r="F1419">
            <v>2024</v>
          </cell>
          <cell r="G1419" t="str">
            <v>[USD 000s]</v>
          </cell>
          <cell r="H1419" t="str">
            <v>[Calc]</v>
          </cell>
          <cell r="I1419">
            <v>0</v>
          </cell>
          <cell r="J1419" t="str">
            <v>[Calc]</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row>
        <row r="1420">
          <cell r="A1420">
            <v>1420</v>
          </cell>
          <cell r="F1420">
            <v>2025</v>
          </cell>
          <cell r="G1420" t="str">
            <v>[USD 000s]</v>
          </cell>
          <cell r="H1420" t="str">
            <v>[Calc]</v>
          </cell>
          <cell r="I1420">
            <v>0</v>
          </cell>
          <cell r="J1420" t="str">
            <v>[Calc]</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row>
        <row r="1421">
          <cell r="A1421">
            <v>1421</v>
          </cell>
          <cell r="F1421">
            <v>2026</v>
          </cell>
          <cell r="G1421" t="str">
            <v>[USD 000s]</v>
          </cell>
          <cell r="H1421" t="str">
            <v>[Calc]</v>
          </cell>
          <cell r="I1421">
            <v>0</v>
          </cell>
          <cell r="J1421" t="str">
            <v>[Calc]</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row>
        <row r="1422">
          <cell r="A1422">
            <v>1422</v>
          </cell>
          <cell r="F1422">
            <v>2027</v>
          </cell>
          <cell r="G1422" t="str">
            <v>[USD 000s]</v>
          </cell>
          <cell r="H1422" t="str">
            <v>[Calc]</v>
          </cell>
          <cell r="I1422">
            <v>0</v>
          </cell>
          <cell r="J1422" t="str">
            <v>[Calc]</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row>
        <row r="1423">
          <cell r="A1423">
            <v>1423</v>
          </cell>
          <cell r="F1423">
            <v>2028</v>
          </cell>
          <cell r="G1423" t="str">
            <v>[USD 000s]</v>
          </cell>
          <cell r="H1423" t="str">
            <v>[Calc]</v>
          </cell>
          <cell r="I1423">
            <v>0</v>
          </cell>
          <cell r="J1423" t="str">
            <v>[Calc]</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row>
        <row r="1424">
          <cell r="A1424">
            <v>1424</v>
          </cell>
          <cell r="F1424">
            <v>2029</v>
          </cell>
          <cell r="G1424" t="str">
            <v>[USD 000s]</v>
          </cell>
          <cell r="H1424" t="str">
            <v>[Calc]</v>
          </cell>
          <cell r="I1424">
            <v>0</v>
          </cell>
          <cell r="J1424" t="str">
            <v>[Calc]</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row>
        <row r="1425">
          <cell r="A1425">
            <v>1425</v>
          </cell>
          <cell r="F1425">
            <v>2030</v>
          </cell>
          <cell r="G1425" t="str">
            <v>[USD 000s]</v>
          </cell>
          <cell r="H1425" t="str">
            <v>[Calc]</v>
          </cell>
          <cell r="I1425">
            <v>0</v>
          </cell>
          <cell r="J1425" t="str">
            <v>[Calc]</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row>
        <row r="1426">
          <cell r="A1426">
            <v>1426</v>
          </cell>
          <cell r="F1426" t="str">
            <v>Total</v>
          </cell>
          <cell r="G1426" t="str">
            <v>[USD 000s]</v>
          </cell>
          <cell r="H1426" t="str">
            <v>[Calc]</v>
          </cell>
          <cell r="I1426">
            <v>75200</v>
          </cell>
          <cell r="J1426" t="str">
            <v>[Calc]</v>
          </cell>
          <cell r="K1426">
            <v>0</v>
          </cell>
          <cell r="L1426">
            <v>450</v>
          </cell>
          <cell r="M1426">
            <v>1365</v>
          </cell>
          <cell r="N1426">
            <v>2248.5</v>
          </cell>
          <cell r="O1426">
            <v>2994.1</v>
          </cell>
          <cell r="P1426">
            <v>3565.2</v>
          </cell>
          <cell r="Q1426">
            <v>3978.56</v>
          </cell>
          <cell r="R1426">
            <v>4276.82</v>
          </cell>
          <cell r="S1426">
            <v>4501.82</v>
          </cell>
          <cell r="T1426">
            <v>4665.42</v>
          </cell>
          <cell r="U1426">
            <v>4769.2400000000007</v>
          </cell>
          <cell r="V1426">
            <v>4764.84</v>
          </cell>
          <cell r="W1426">
            <v>4705.5600000000013</v>
          </cell>
        </row>
        <row r="1427">
          <cell r="A1427">
            <v>1427</v>
          </cell>
        </row>
        <row r="1428">
          <cell r="A1428">
            <v>1428</v>
          </cell>
          <cell r="D1428" t="str">
            <v>Total Tax Depreciation</v>
          </cell>
          <cell r="G1428" t="str">
            <v>[USD 000s]</v>
          </cell>
          <cell r="H1428" t="str">
            <v>[Calc]</v>
          </cell>
          <cell r="I1428">
            <v>81700</v>
          </cell>
          <cell r="J1428" t="str">
            <v>[Calc]</v>
          </cell>
          <cell r="K1428">
            <v>325</v>
          </cell>
          <cell r="L1428">
            <v>1067.5</v>
          </cell>
          <cell r="M1428">
            <v>1920.75</v>
          </cell>
          <cell r="N1428">
            <v>2749</v>
          </cell>
          <cell r="O1428">
            <v>3444.5499999999997</v>
          </cell>
          <cell r="P1428">
            <v>3970.1499999999996</v>
          </cell>
          <cell r="Q1428">
            <v>4362.0599999999995</v>
          </cell>
          <cell r="R1428">
            <v>4660.32</v>
          </cell>
          <cell r="S1428">
            <v>4885.9699999999993</v>
          </cell>
          <cell r="T1428">
            <v>5048.92</v>
          </cell>
          <cell r="U1428">
            <v>5153.3900000000003</v>
          </cell>
          <cell r="V1428">
            <v>5148.34</v>
          </cell>
          <cell r="W1428">
            <v>5089.7100000000009</v>
          </cell>
        </row>
        <row r="1429">
          <cell r="A1429">
            <v>1429</v>
          </cell>
        </row>
        <row r="1430">
          <cell r="A1430">
            <v>1430</v>
          </cell>
        </row>
        <row r="1431">
          <cell r="A1431">
            <v>1431</v>
          </cell>
          <cell r="C1431" t="str">
            <v>ACCUMULATED DEFERRED INCOME TAX</v>
          </cell>
        </row>
        <row r="1432">
          <cell r="A1432">
            <v>1432</v>
          </cell>
        </row>
        <row r="1433">
          <cell r="A1433">
            <v>1433</v>
          </cell>
          <cell r="D1433" t="str">
            <v>Liquidation of Depreciation</v>
          </cell>
        </row>
        <row r="1434">
          <cell r="A1434">
            <v>1434</v>
          </cell>
          <cell r="E1434" t="str">
            <v>Initial Asset Base</v>
          </cell>
          <cell r="H1434" t="str">
            <v>[USD 000s]</v>
          </cell>
          <cell r="I1434" t="str">
            <v>[Feed]</v>
          </cell>
          <cell r="K1434">
            <v>6500</v>
          </cell>
        </row>
        <row r="1435">
          <cell r="A1435">
            <v>1435</v>
          </cell>
          <cell r="E1435" t="str">
            <v>Capex - Project Life</v>
          </cell>
          <cell r="H1435" t="str">
            <v>[USD 000s]</v>
          </cell>
          <cell r="I1435" t="str">
            <v>[Feed]</v>
          </cell>
          <cell r="K1435">
            <v>75200</v>
          </cell>
        </row>
        <row r="1436">
          <cell r="A1436">
            <v>1436</v>
          </cell>
          <cell r="E1436" t="str">
            <v>Accumulated Book Depreciation</v>
          </cell>
          <cell r="H1436" t="str">
            <v>[USD 000s]</v>
          </cell>
          <cell r="I1436" t="str">
            <v>[Feed]</v>
          </cell>
          <cell r="K1436">
            <v>216.66666666666666</v>
          </cell>
          <cell r="L1436">
            <v>1250</v>
          </cell>
          <cell r="M1436">
            <v>2963.333333333333</v>
          </cell>
          <cell r="N1436">
            <v>5356.6666666666661</v>
          </cell>
          <cell r="O1436">
            <v>8363.3333333333321</v>
          </cell>
          <cell r="P1436">
            <v>11916.666666666666</v>
          </cell>
          <cell r="Q1436">
            <v>15950</v>
          </cell>
          <cell r="R1436">
            <v>20396.666666666668</v>
          </cell>
          <cell r="S1436">
            <v>25190</v>
          </cell>
          <cell r="T1436">
            <v>30263.333333333332</v>
          </cell>
          <cell r="U1436">
            <v>35550</v>
          </cell>
          <cell r="V1436">
            <v>40916.666666666664</v>
          </cell>
          <cell r="W1436">
            <v>46363.333333333328</v>
          </cell>
        </row>
        <row r="1437">
          <cell r="A1437">
            <v>1437</v>
          </cell>
          <cell r="E1437" t="str">
            <v>Amount of Book Depreciation remaining</v>
          </cell>
          <cell r="H1437" t="str">
            <v>[USD 000s]</v>
          </cell>
          <cell r="I1437" t="str">
            <v>[Feed]</v>
          </cell>
          <cell r="K1437">
            <v>81483.333333333328</v>
          </cell>
          <cell r="L1437">
            <v>80450</v>
          </cell>
          <cell r="M1437">
            <v>78736.666666666672</v>
          </cell>
          <cell r="N1437">
            <v>76343.333333333328</v>
          </cell>
          <cell r="O1437">
            <v>73336.666666666672</v>
          </cell>
          <cell r="P1437">
            <v>69783.333333333328</v>
          </cell>
          <cell r="Q1437">
            <v>65750</v>
          </cell>
          <cell r="R1437">
            <v>61303.333333333328</v>
          </cell>
          <cell r="S1437">
            <v>56510</v>
          </cell>
          <cell r="T1437">
            <v>51436.666666666672</v>
          </cell>
          <cell r="U1437">
            <v>46150</v>
          </cell>
          <cell r="V1437">
            <v>40783.333333333336</v>
          </cell>
          <cell r="W1437">
            <v>35336.666666666672</v>
          </cell>
        </row>
        <row r="1438">
          <cell r="A1438">
            <v>1438</v>
          </cell>
          <cell r="E1438" t="str">
            <v>Accumulated Tax Depreciation</v>
          </cell>
          <cell r="H1438" t="str">
            <v>[USD 000s]</v>
          </cell>
          <cell r="I1438" t="str">
            <v>[Feed]</v>
          </cell>
          <cell r="K1438">
            <v>325</v>
          </cell>
          <cell r="L1438">
            <v>1392.5</v>
          </cell>
          <cell r="M1438">
            <v>3313.25</v>
          </cell>
          <cell r="N1438">
            <v>6062.25</v>
          </cell>
          <cell r="O1438">
            <v>9506.7999999999993</v>
          </cell>
          <cell r="P1438">
            <v>13476.949999999999</v>
          </cell>
          <cell r="Q1438">
            <v>17839.009999999998</v>
          </cell>
          <cell r="R1438">
            <v>22499.329999999998</v>
          </cell>
          <cell r="S1438">
            <v>27385.299999999996</v>
          </cell>
          <cell r="T1438">
            <v>32434.219999999994</v>
          </cell>
          <cell r="U1438">
            <v>37587.609999999993</v>
          </cell>
          <cell r="V1438">
            <v>42735.95</v>
          </cell>
          <cell r="W1438">
            <v>47825.659999999996</v>
          </cell>
        </row>
        <row r="1439">
          <cell r="A1439">
            <v>1439</v>
          </cell>
          <cell r="E1439" t="str">
            <v>Amount of Tax Depreciation remaining</v>
          </cell>
          <cell r="H1439" t="str">
            <v>[USD 000s]</v>
          </cell>
          <cell r="I1439" t="str">
            <v>[Calc]</v>
          </cell>
          <cell r="K1439">
            <v>81375</v>
          </cell>
          <cell r="L1439">
            <v>80307.5</v>
          </cell>
          <cell r="M1439">
            <v>78386.75</v>
          </cell>
          <cell r="N1439">
            <v>75637.75</v>
          </cell>
          <cell r="O1439">
            <v>72193.2</v>
          </cell>
          <cell r="P1439">
            <v>68223.05</v>
          </cell>
          <cell r="Q1439">
            <v>63860.990000000005</v>
          </cell>
          <cell r="R1439">
            <v>59200.67</v>
          </cell>
          <cell r="S1439">
            <v>54314.700000000004</v>
          </cell>
          <cell r="T1439">
            <v>49265.780000000006</v>
          </cell>
          <cell r="U1439">
            <v>44112.390000000007</v>
          </cell>
          <cell r="V1439">
            <v>38964.050000000003</v>
          </cell>
          <cell r="W1439">
            <v>33874.340000000004</v>
          </cell>
        </row>
        <row r="1440">
          <cell r="A1440">
            <v>1440</v>
          </cell>
          <cell r="E1440" t="str">
            <v>Marginal Tax Rate</v>
          </cell>
          <cell r="H1440" t="str">
            <v>[%]</v>
          </cell>
          <cell r="I1440" t="str">
            <v>[Feed]</v>
          </cell>
          <cell r="K1440">
            <v>0.41339999999999999</v>
          </cell>
          <cell r="L1440">
            <v>0.41339999999999999</v>
          </cell>
          <cell r="M1440">
            <v>0.41339999999999999</v>
          </cell>
          <cell r="N1440">
            <v>0.41339999999999999</v>
          </cell>
          <cell r="O1440">
            <v>0.41339999999999999</v>
          </cell>
          <cell r="P1440">
            <v>0.41339999999999999</v>
          </cell>
          <cell r="Q1440">
            <v>0.41339999999999999</v>
          </cell>
          <cell r="R1440">
            <v>0.41339999999999999</v>
          </cell>
          <cell r="S1440">
            <v>0.41339999999999999</v>
          </cell>
          <cell r="T1440">
            <v>0.41339999999999999</v>
          </cell>
          <cell r="U1440">
            <v>0.41339999999999999</v>
          </cell>
          <cell r="V1440">
            <v>0.41339999999999999</v>
          </cell>
          <cell r="W1440">
            <v>0.41339999999999999</v>
          </cell>
        </row>
        <row r="1441">
          <cell r="A1441">
            <v>1441</v>
          </cell>
          <cell r="E1441" t="str">
            <v xml:space="preserve">Tax effect on Capital Loss </v>
          </cell>
          <cell r="H1441" t="str">
            <v>[USD 000s]</v>
          </cell>
          <cell r="I1441" t="str">
            <v>[Calc]</v>
          </cell>
          <cell r="K1441">
            <v>33640.424999999996</v>
          </cell>
          <cell r="L1441">
            <v>33199.120499999997</v>
          </cell>
          <cell r="M1441">
            <v>32405.082449999998</v>
          </cell>
          <cell r="N1441">
            <v>31268.645850000001</v>
          </cell>
          <cell r="O1441">
            <v>29844.668879999997</v>
          </cell>
          <cell r="P1441">
            <v>28203.408869999999</v>
          </cell>
          <cell r="Q1441">
            <v>26400.133266000001</v>
          </cell>
          <cell r="R1441">
            <v>24473.556977999997</v>
          </cell>
          <cell r="S1441">
            <v>22453.696980000001</v>
          </cell>
          <cell r="T1441">
            <v>20366.473452000002</v>
          </cell>
          <cell r="U1441">
            <v>18236.062026000003</v>
          </cell>
          <cell r="V1441">
            <v>16107.738270000002</v>
          </cell>
          <cell r="W1441">
            <v>14003.652156000002</v>
          </cell>
        </row>
        <row r="1442">
          <cell r="A1442">
            <v>1442</v>
          </cell>
        </row>
        <row r="1443">
          <cell r="A1443">
            <v>1443</v>
          </cell>
          <cell r="D1443" t="str">
            <v>Depreciation Summary</v>
          </cell>
        </row>
        <row r="1444">
          <cell r="A1444">
            <v>1444</v>
          </cell>
          <cell r="E1444" t="str">
            <v>Total Book Depreciation</v>
          </cell>
          <cell r="H1444" t="str">
            <v>[USD 000s]</v>
          </cell>
          <cell r="I1444" t="str">
            <v>[Input]</v>
          </cell>
          <cell r="K1444">
            <v>216.66666666666666</v>
          </cell>
          <cell r="L1444">
            <v>1033.3333333333333</v>
          </cell>
          <cell r="M1444">
            <v>1713.3333333333333</v>
          </cell>
          <cell r="N1444">
            <v>2393.3333333333335</v>
          </cell>
          <cell r="O1444">
            <v>3006.666666666667</v>
          </cell>
          <cell r="P1444">
            <v>3553.3333333333335</v>
          </cell>
          <cell r="Q1444">
            <v>4033.3333333333335</v>
          </cell>
          <cell r="R1444">
            <v>4446.666666666667</v>
          </cell>
          <cell r="S1444">
            <v>4793.333333333333</v>
          </cell>
          <cell r="T1444">
            <v>5073.333333333333</v>
          </cell>
          <cell r="U1444">
            <v>5286.6666666666661</v>
          </cell>
          <cell r="V1444">
            <v>5366.6666666666661</v>
          </cell>
          <cell r="W1444">
            <v>40783.333333333336</v>
          </cell>
        </row>
        <row r="1445">
          <cell r="A1445">
            <v>1445</v>
          </cell>
          <cell r="E1445" t="str">
            <v>Total Tax Depreciation</v>
          </cell>
          <cell r="H1445" t="str">
            <v>[USD 000s]</v>
          </cell>
          <cell r="I1445" t="str">
            <v>[Calc]</v>
          </cell>
          <cell r="K1445">
            <v>325</v>
          </cell>
          <cell r="L1445">
            <v>1067.5</v>
          </cell>
          <cell r="M1445">
            <v>1920.75</v>
          </cell>
          <cell r="N1445">
            <v>2749</v>
          </cell>
          <cell r="O1445">
            <v>3444.5499999999997</v>
          </cell>
          <cell r="P1445">
            <v>3970.1499999999996</v>
          </cell>
          <cell r="Q1445">
            <v>4362.0599999999995</v>
          </cell>
          <cell r="R1445">
            <v>4660.32</v>
          </cell>
          <cell r="S1445">
            <v>4885.9699999999993</v>
          </cell>
          <cell r="T1445">
            <v>5048.92</v>
          </cell>
          <cell r="U1445">
            <v>5153.3900000000003</v>
          </cell>
          <cell r="V1445">
            <v>5148.34</v>
          </cell>
          <cell r="W1445">
            <v>38964.050000000003</v>
          </cell>
        </row>
        <row r="1446">
          <cell r="A1446">
            <v>1446</v>
          </cell>
          <cell r="E1446" t="str">
            <v>Difference</v>
          </cell>
          <cell r="H1446" t="str">
            <v>[USD 000s]</v>
          </cell>
          <cell r="I1446" t="str">
            <v>[Calc]</v>
          </cell>
          <cell r="K1446">
            <v>-108.33333333333334</v>
          </cell>
          <cell r="L1446">
            <v>-34.166666666666742</v>
          </cell>
          <cell r="M1446">
            <v>-207.41666666666674</v>
          </cell>
          <cell r="N1446">
            <v>-355.66666666666652</v>
          </cell>
          <cell r="O1446">
            <v>-437.88333333333276</v>
          </cell>
          <cell r="P1446">
            <v>-416.81666666666615</v>
          </cell>
          <cell r="Q1446">
            <v>-328.72666666666601</v>
          </cell>
          <cell r="R1446">
            <v>-213.65333333333274</v>
          </cell>
          <cell r="S1446">
            <v>-92.636666666666315</v>
          </cell>
          <cell r="T1446">
            <v>24.413333333332957</v>
          </cell>
          <cell r="U1446">
            <v>133.27666666666573</v>
          </cell>
          <cell r="V1446">
            <v>218.32666666666591</v>
          </cell>
          <cell r="W1446">
            <v>1819.2833333333328</v>
          </cell>
        </row>
        <row r="1447">
          <cell r="A1447">
            <v>1447</v>
          </cell>
          <cell r="E1447" t="str">
            <v>Deferred Income Tax</v>
          </cell>
          <cell r="H1447" t="str">
            <v>[USD 000s]</v>
          </cell>
          <cell r="I1447" t="str">
            <v>[Calc]</v>
          </cell>
          <cell r="K1447">
            <v>-44.785000000000004</v>
          </cell>
          <cell r="L1447">
            <v>-14.124500000000031</v>
          </cell>
          <cell r="M1447">
            <v>-85.746050000000025</v>
          </cell>
          <cell r="N1447">
            <v>-147.03259999999995</v>
          </cell>
          <cell r="O1447">
            <v>-181.02096999999975</v>
          </cell>
          <cell r="P1447">
            <v>-172.31200999999979</v>
          </cell>
          <cell r="Q1447">
            <v>-135.89560399999974</v>
          </cell>
          <cell r="R1447">
            <v>-88.324287999999754</v>
          </cell>
          <cell r="S1447">
            <v>-38.295997999999855</v>
          </cell>
          <cell r="T1447">
            <v>10.092471999999844</v>
          </cell>
          <cell r="U1447">
            <v>55.096573999999613</v>
          </cell>
          <cell r="V1447">
            <v>90.256243999999683</v>
          </cell>
          <cell r="W1447">
            <v>752.09172999999976</v>
          </cell>
        </row>
        <row r="1448">
          <cell r="A1448">
            <v>1448</v>
          </cell>
        </row>
        <row r="1449">
          <cell r="A1449">
            <v>1449</v>
          </cell>
          <cell r="E1449" t="str">
            <v>ADIT</v>
          </cell>
          <cell r="H1449" t="str">
            <v>[USD 000s]</v>
          </cell>
          <cell r="I1449" t="str">
            <v>[Calc]</v>
          </cell>
          <cell r="K1449">
            <v>-44.785000000000004</v>
          </cell>
          <cell r="L1449">
            <v>-14.124500000000031</v>
          </cell>
          <cell r="M1449">
            <v>-99.870550000000051</v>
          </cell>
          <cell r="N1449">
            <v>-246.90314999999998</v>
          </cell>
          <cell r="O1449">
            <v>-427.92411999999973</v>
          </cell>
          <cell r="P1449">
            <v>-600.23612999999955</v>
          </cell>
          <cell r="Q1449">
            <v>-736.13173399999926</v>
          </cell>
          <cell r="R1449">
            <v>-824.45602199999905</v>
          </cell>
          <cell r="S1449">
            <v>-862.75201999999888</v>
          </cell>
          <cell r="T1449">
            <v>-852.65954799999906</v>
          </cell>
          <cell r="U1449">
            <v>-797.56297399999949</v>
          </cell>
          <cell r="V1449">
            <v>-707.30672999999979</v>
          </cell>
          <cell r="W1449">
            <v>44.784999999999968</v>
          </cell>
        </row>
        <row r="1450">
          <cell r="A1450">
            <v>1450</v>
          </cell>
        </row>
        <row r="1451">
          <cell r="A1451">
            <v>1451</v>
          </cell>
          <cell r="B1451" t="str">
            <v xml:space="preserve">7. LIQUIDATION MODULE  </v>
          </cell>
        </row>
        <row r="1452">
          <cell r="A1452">
            <v>1452</v>
          </cell>
        </row>
        <row r="1453">
          <cell r="A1453">
            <v>1453</v>
          </cell>
          <cell r="C1453" t="str">
            <v>TERMINAL VALUE CALCULATION</v>
          </cell>
        </row>
        <row r="1454">
          <cell r="A1454">
            <v>1454</v>
          </cell>
        </row>
        <row r="1455">
          <cell r="A1455">
            <v>1455</v>
          </cell>
          <cell r="D1455" t="str">
            <v>Year of Liquidation</v>
          </cell>
          <cell r="H1455" t="str">
            <v>[Year]</v>
          </cell>
          <cell r="I1455" t="str">
            <v>[Feed]</v>
          </cell>
          <cell r="K1455">
            <v>2012</v>
          </cell>
        </row>
        <row r="1456">
          <cell r="A1456">
            <v>1456</v>
          </cell>
        </row>
        <row r="1457">
          <cell r="A1457">
            <v>1457</v>
          </cell>
          <cell r="D1457" t="str">
            <v>Year</v>
          </cell>
          <cell r="H1457" t="str">
            <v>[Year]</v>
          </cell>
          <cell r="I1457" t="str">
            <v>[Feed]</v>
          </cell>
          <cell r="K1457">
            <v>2000</v>
          </cell>
          <cell r="L1457">
            <v>2001</v>
          </cell>
          <cell r="M1457">
            <v>2002</v>
          </cell>
          <cell r="N1457">
            <v>2003</v>
          </cell>
          <cell r="O1457">
            <v>2004</v>
          </cell>
          <cell r="P1457">
            <v>2005</v>
          </cell>
          <cell r="Q1457">
            <v>2006</v>
          </cell>
          <cell r="R1457">
            <v>2007</v>
          </cell>
          <cell r="S1457">
            <v>2008</v>
          </cell>
          <cell r="T1457">
            <v>2009</v>
          </cell>
          <cell r="U1457">
            <v>2010</v>
          </cell>
          <cell r="V1457">
            <v>2011</v>
          </cell>
          <cell r="W1457">
            <v>2012</v>
          </cell>
        </row>
        <row r="1458">
          <cell r="A1458">
            <v>1458</v>
          </cell>
        </row>
        <row r="1459">
          <cell r="A1459">
            <v>1459</v>
          </cell>
          <cell r="D1459" t="str">
            <v>Customer Receivables</v>
          </cell>
          <cell r="H1459" t="str">
            <v>[USD 000s]</v>
          </cell>
          <cell r="I1459" t="str">
            <v>[Feed]</v>
          </cell>
          <cell r="K1459">
            <v>14705.368320000001</v>
          </cell>
          <cell r="L1459">
            <v>13536.324320000002</v>
          </cell>
          <cell r="M1459">
            <v>13494.4148</v>
          </cell>
          <cell r="N1459">
            <v>14585.4876</v>
          </cell>
          <cell r="O1459">
            <v>13017.155599999998</v>
          </cell>
          <cell r="P1459">
            <v>13375.582079999996</v>
          </cell>
          <cell r="Q1459">
            <v>14229.743999999995</v>
          </cell>
          <cell r="R1459">
            <v>12699.663999999997</v>
          </cell>
          <cell r="S1459">
            <v>12699.663999999997</v>
          </cell>
          <cell r="T1459">
            <v>14618.313475200011</v>
          </cell>
          <cell r="U1459">
            <v>13360.046528000008</v>
          </cell>
          <cell r="V1459">
            <v>14195.04943600001</v>
          </cell>
          <cell r="W1459">
            <v>16540.030656000017</v>
          </cell>
        </row>
        <row r="1460">
          <cell r="A1460">
            <v>1460</v>
          </cell>
          <cell r="D1460" t="str">
            <v>Prepayments</v>
          </cell>
          <cell r="H1460" t="str">
            <v>[USD 000s]</v>
          </cell>
          <cell r="I1460" t="str">
            <v>[Feed]</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row>
        <row r="1461">
          <cell r="A1461">
            <v>1461</v>
          </cell>
          <cell r="D1461" t="str">
            <v>Inventory</v>
          </cell>
          <cell r="H1461" t="str">
            <v>[USD 000s]</v>
          </cell>
          <cell r="I1461" t="str">
            <v>[Feed]</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row>
        <row r="1462">
          <cell r="A1462">
            <v>1462</v>
          </cell>
          <cell r="D1462" t="str">
            <v>Accounts payable</v>
          </cell>
          <cell r="H1462" t="str">
            <v>[USD 000s]</v>
          </cell>
          <cell r="I1462" t="str">
            <v>[Feed]</v>
          </cell>
          <cell r="K1462">
            <v>-9709.1803540456622</v>
          </cell>
          <cell r="L1462">
            <v>-10547.334291510848</v>
          </cell>
          <cell r="M1462">
            <v>-10711.379414554087</v>
          </cell>
          <cell r="N1462">
            <v>-9152.4306046999991</v>
          </cell>
          <cell r="O1462">
            <v>-11007.696352776318</v>
          </cell>
          <cell r="P1462">
            <v>-11119.07718076518</v>
          </cell>
          <cell r="Q1462">
            <v>-9374.6181405971183</v>
          </cell>
          <cell r="R1462">
            <v>-11350.765923243558</v>
          </cell>
          <cell r="S1462">
            <v>-11473.082234641764</v>
          </cell>
          <cell r="T1462">
            <v>-9626.6332391914257</v>
          </cell>
          <cell r="U1462">
            <v>-11688.469429313292</v>
          </cell>
          <cell r="V1462">
            <v>-11178.034709025102</v>
          </cell>
          <cell r="W1462">
            <v>-9949.8306521285122</v>
          </cell>
        </row>
        <row r="1463">
          <cell r="A1463">
            <v>1463</v>
          </cell>
          <cell r="D1463" t="str">
            <v>Inter Company Accounts Receivable</v>
          </cell>
          <cell r="H1463" t="str">
            <v>[USD 000s]</v>
          </cell>
          <cell r="I1463" t="str">
            <v>[Feed]</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row>
        <row r="1464">
          <cell r="A1464">
            <v>1464</v>
          </cell>
          <cell r="D1464" t="str">
            <v>Inter Company Accounts Payable</v>
          </cell>
          <cell r="H1464" t="str">
            <v>[USD 000s]</v>
          </cell>
          <cell r="I1464" t="str">
            <v>[Feed]</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row>
        <row r="1465">
          <cell r="A1465">
            <v>1465</v>
          </cell>
          <cell r="D1465" t="str">
            <v>Taxes accrued</v>
          </cell>
          <cell r="H1465" t="str">
            <v>[USD 000s]</v>
          </cell>
          <cell r="I1465" t="str">
            <v>[Feed]</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row>
        <row r="1466">
          <cell r="A1466">
            <v>1466</v>
          </cell>
          <cell r="D1466" t="str">
            <v>Other (Net)</v>
          </cell>
          <cell r="H1466" t="str">
            <v>[USD 000s]</v>
          </cell>
          <cell r="I1466" t="str">
            <v>[Calc]</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row>
        <row r="1467">
          <cell r="A1467">
            <v>1467</v>
          </cell>
        </row>
        <row r="1468">
          <cell r="A1468">
            <v>1468</v>
          </cell>
          <cell r="D1468" t="str">
            <v>Operational Working Capital</v>
          </cell>
          <cell r="H1468" t="str">
            <v>[USD 000s]</v>
          </cell>
          <cell r="I1468" t="str">
            <v>[Calc]</v>
          </cell>
          <cell r="K1468">
            <v>4996.1879659543392</v>
          </cell>
          <cell r="L1468">
            <v>2988.9900284891537</v>
          </cell>
          <cell r="M1468">
            <v>2783.0353854459136</v>
          </cell>
          <cell r="N1468">
            <v>5433.0569953000013</v>
          </cell>
          <cell r="O1468">
            <v>2009.45924722368</v>
          </cell>
          <cell r="P1468">
            <v>2256.5048992348165</v>
          </cell>
          <cell r="Q1468">
            <v>4855.1258594028768</v>
          </cell>
          <cell r="R1468">
            <v>1348.898076756439</v>
          </cell>
          <cell r="S1468">
            <v>1226.5817653582326</v>
          </cell>
          <cell r="T1468">
            <v>4991.6802360085858</v>
          </cell>
          <cell r="U1468">
            <v>1671.5770986867155</v>
          </cell>
          <cell r="V1468">
            <v>3017.0147269749086</v>
          </cell>
          <cell r="W1468">
            <v>6590.200003871505</v>
          </cell>
        </row>
        <row r="1469">
          <cell r="A1469">
            <v>1469</v>
          </cell>
        </row>
        <row r="1470">
          <cell r="A1470">
            <v>1470</v>
          </cell>
          <cell r="D1470" t="str">
            <v>Cash and Cash Equivalents</v>
          </cell>
          <cell r="H1470" t="str">
            <v>[USD 000s]</v>
          </cell>
          <cell r="I1470" t="str">
            <v>[Feed]</v>
          </cell>
          <cell r="K1470">
            <v>19999.999999999996</v>
          </cell>
          <cell r="L1470">
            <v>19999.999999999996</v>
          </cell>
          <cell r="M1470">
            <v>19999.999999999996</v>
          </cell>
          <cell r="N1470">
            <v>19999.999999999996</v>
          </cell>
          <cell r="O1470">
            <v>19999.999999999996</v>
          </cell>
          <cell r="P1470">
            <v>19999.999999999996</v>
          </cell>
          <cell r="Q1470">
            <v>19999.999999999996</v>
          </cell>
          <cell r="R1470">
            <v>19999.999999999996</v>
          </cell>
          <cell r="S1470">
            <v>19999.999999999996</v>
          </cell>
          <cell r="T1470">
            <v>19999.999999999996</v>
          </cell>
          <cell r="U1470">
            <v>19999.999999999996</v>
          </cell>
          <cell r="V1470">
            <v>19999.999999999996</v>
          </cell>
          <cell r="W1470">
            <v>0</v>
          </cell>
        </row>
        <row r="1471">
          <cell r="A1471">
            <v>1471</v>
          </cell>
        </row>
        <row r="1472">
          <cell r="A1472">
            <v>1472</v>
          </cell>
          <cell r="D1472" t="str">
            <v>Financial Obligations</v>
          </cell>
        </row>
        <row r="1473">
          <cell r="A1473">
            <v>1473</v>
          </cell>
          <cell r="E1473" t="str">
            <v>Long Term Debt - Debt Obligations</v>
          </cell>
          <cell r="H1473" t="str">
            <v>[USD 000s]</v>
          </cell>
          <cell r="I1473" t="str">
            <v>[Calc]</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row>
        <row r="1474">
          <cell r="A1474">
            <v>1474</v>
          </cell>
          <cell r="E1474" t="str">
            <v>Long Term Debt - Fuel Financing</v>
          </cell>
          <cell r="H1474" t="str">
            <v>[USD 000s]</v>
          </cell>
          <cell r="I1474" t="str">
            <v>[Calc]</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row>
        <row r="1475">
          <cell r="A1475">
            <v>1475</v>
          </cell>
          <cell r="E1475" t="str">
            <v>Capital Leases</v>
          </cell>
          <cell r="H1475" t="str">
            <v>[USD 000s]</v>
          </cell>
          <cell r="I1475" t="str">
            <v>[Feed]</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row>
        <row r="1476">
          <cell r="A1476">
            <v>1476</v>
          </cell>
          <cell r="E1476" t="str">
            <v>Notes Payable</v>
          </cell>
          <cell r="H1476" t="str">
            <v>[USD 000s]</v>
          </cell>
          <cell r="I1476" t="str">
            <v>[Feed]</v>
          </cell>
          <cell r="K1476">
            <v>-20000</v>
          </cell>
          <cell r="L1476">
            <v>-20000</v>
          </cell>
          <cell r="M1476">
            <v>-20000</v>
          </cell>
          <cell r="N1476">
            <v>-20000</v>
          </cell>
          <cell r="O1476">
            <v>-20000</v>
          </cell>
          <cell r="P1476">
            <v>-20000</v>
          </cell>
          <cell r="Q1476">
            <v>-20000</v>
          </cell>
          <cell r="R1476">
            <v>-20000</v>
          </cell>
          <cell r="S1476">
            <v>-20000</v>
          </cell>
          <cell r="T1476">
            <v>-20000</v>
          </cell>
          <cell r="U1476">
            <v>-20000</v>
          </cell>
          <cell r="V1476">
            <v>-20000</v>
          </cell>
          <cell r="W1476">
            <v>0</v>
          </cell>
        </row>
        <row r="1477">
          <cell r="A1477">
            <v>1477</v>
          </cell>
        </row>
        <row r="1478">
          <cell r="A1478">
            <v>1478</v>
          </cell>
          <cell r="D1478" t="str">
            <v>Cash Equivalent to be Liquidated</v>
          </cell>
          <cell r="H1478" t="str">
            <v>[USD 000s]</v>
          </cell>
          <cell r="I1478" t="str">
            <v>[Calc]</v>
          </cell>
          <cell r="K1478">
            <v>4996.1879659543338</v>
          </cell>
          <cell r="L1478">
            <v>2988.9900284891482</v>
          </cell>
          <cell r="M1478">
            <v>2783.0353854459099</v>
          </cell>
          <cell r="N1478">
            <v>5433.0569952999977</v>
          </cell>
          <cell r="O1478">
            <v>2009.4592472236764</v>
          </cell>
          <cell r="P1478">
            <v>2256.5048992348129</v>
          </cell>
          <cell r="Q1478">
            <v>4855.1258594028732</v>
          </cell>
          <cell r="R1478">
            <v>1348.8980767564353</v>
          </cell>
          <cell r="S1478">
            <v>1226.5817653582271</v>
          </cell>
          <cell r="T1478">
            <v>4991.6802360085821</v>
          </cell>
          <cell r="U1478">
            <v>1671.5770986867137</v>
          </cell>
          <cell r="V1478">
            <v>3017.0147269749068</v>
          </cell>
          <cell r="W1478">
            <v>6590.200003871505</v>
          </cell>
        </row>
        <row r="1479">
          <cell r="A1479">
            <v>1479</v>
          </cell>
        </row>
        <row r="1480">
          <cell r="A1480">
            <v>1480</v>
          </cell>
          <cell r="B1480" t="str">
            <v>8. CHECK SECTION</v>
          </cell>
        </row>
        <row r="1481">
          <cell r="A1481">
            <v>1481</v>
          </cell>
        </row>
        <row r="1482">
          <cell r="A1482">
            <v>1482</v>
          </cell>
          <cell r="C1482" t="str">
            <v>RECONSTRUCTED INCOME STATEMENT AND BALANCE SHEET AS A PERCENTAGE OF REVENUES</v>
          </cell>
        </row>
        <row r="1483">
          <cell r="A1483">
            <v>1483</v>
          </cell>
        </row>
        <row r="1484">
          <cell r="A1484">
            <v>1484</v>
          </cell>
          <cell r="E1484" t="str">
            <v>Revenues</v>
          </cell>
          <cell r="H1484" t="str">
            <v>[USD 000s]</v>
          </cell>
          <cell r="I1484" t="str">
            <v>[Feed]</v>
          </cell>
          <cell r="K1484">
            <v>88232.209920000008</v>
          </cell>
          <cell r="L1484">
            <v>162435.89184000003</v>
          </cell>
          <cell r="M1484">
            <v>161932.97760000001</v>
          </cell>
          <cell r="N1484">
            <v>175025.8512</v>
          </cell>
          <cell r="O1484">
            <v>156205.86719999998</v>
          </cell>
          <cell r="P1484">
            <v>160506.98495999997</v>
          </cell>
          <cell r="Q1484">
            <v>170756.92799999996</v>
          </cell>
          <cell r="R1484">
            <v>152395.96799999996</v>
          </cell>
          <cell r="S1484">
            <v>152395.96799999996</v>
          </cell>
          <cell r="T1484">
            <v>175419.76170240014</v>
          </cell>
          <cell r="U1484">
            <v>160320.5583360001</v>
          </cell>
          <cell r="V1484">
            <v>170340.59323200013</v>
          </cell>
          <cell r="W1484">
            <v>49620.091968000052</v>
          </cell>
        </row>
        <row r="1485">
          <cell r="A1485">
            <v>1485</v>
          </cell>
        </row>
        <row r="1486">
          <cell r="A1486">
            <v>1486</v>
          </cell>
          <cell r="D1486" t="str">
            <v>Income Statement (as a percentage of line 1256)</v>
          </cell>
        </row>
        <row r="1487">
          <cell r="A1487">
            <v>1487</v>
          </cell>
        </row>
        <row r="1488">
          <cell r="A1488">
            <v>1488</v>
          </cell>
          <cell r="E1488" t="str">
            <v>Fuel</v>
          </cell>
          <cell r="H1488" t="str">
            <v>[%]</v>
          </cell>
          <cell r="I1488" t="str">
            <v>[Calc]</v>
          </cell>
          <cell r="K1488">
            <v>2.3170731707317073E-2</v>
          </cell>
          <cell r="L1488">
            <v>2.2093023255813953E-2</v>
          </cell>
          <cell r="M1488">
            <v>2.209302325581395E-2</v>
          </cell>
          <cell r="N1488">
            <v>2.3170731707317069E-2</v>
          </cell>
          <cell r="O1488">
            <v>2.317073170731708E-2</v>
          </cell>
          <cell r="P1488">
            <v>2.2619047619047625E-2</v>
          </cell>
          <cell r="Q1488">
            <v>2.3750000000000004E-2</v>
          </cell>
          <cell r="R1488">
            <v>2.3750000000000007E-2</v>
          </cell>
          <cell r="S1488">
            <v>2.3750000000000007E-2</v>
          </cell>
          <cell r="T1488">
            <v>2.3182040019521705E-2</v>
          </cell>
          <cell r="U1488">
            <v>2.2576045627376414E-2</v>
          </cell>
          <cell r="V1488">
            <v>2.1248042943413092E-2</v>
          </cell>
          <cell r="W1488">
            <v>2.0152736529486619E-2</v>
          </cell>
        </row>
        <row r="1489">
          <cell r="A1489">
            <v>1489</v>
          </cell>
          <cell r="E1489" t="str">
            <v>Other Operating Expenses</v>
          </cell>
          <cell r="H1489" t="str">
            <v>[%]</v>
          </cell>
          <cell r="I1489" t="str">
            <v>[Calc]</v>
          </cell>
          <cell r="K1489">
            <v>0.42954834786937635</v>
          </cell>
          <cell r="L1489">
            <v>0.58607964953892644</v>
          </cell>
          <cell r="M1489">
            <v>0.5907656706650285</v>
          </cell>
          <cell r="N1489">
            <v>0.43512018069248504</v>
          </cell>
          <cell r="O1489">
            <v>0.63716053280608032</v>
          </cell>
          <cell r="P1489">
            <v>0.63248822391959536</v>
          </cell>
          <cell r="Q1489">
            <v>0.47329684213011858</v>
          </cell>
          <cell r="R1489">
            <v>0.69306385106552693</v>
          </cell>
          <cell r="S1489">
            <v>0.7069251280868375</v>
          </cell>
          <cell r="T1489">
            <v>0.48891564928053594</v>
          </cell>
          <cell r="U1489">
            <v>0.69913013618017594</v>
          </cell>
          <cell r="V1489">
            <v>0.63450859941921567</v>
          </cell>
          <cell r="W1489">
            <v>0.45227757043976669</v>
          </cell>
        </row>
        <row r="1490">
          <cell r="A1490">
            <v>1490</v>
          </cell>
          <cell r="E1490" t="str">
            <v>Depreciation</v>
          </cell>
          <cell r="H1490" t="str">
            <v>[%]</v>
          </cell>
          <cell r="I1490" t="str">
            <v>[Calc]</v>
          </cell>
          <cell r="K1490">
            <v>5.7162554560131994E-2</v>
          </cell>
          <cell r="L1490">
            <v>6.9397267389812875E-2</v>
          </cell>
          <cell r="M1490">
            <v>7.6979132453290702E-2</v>
          </cell>
          <cell r="N1490">
            <v>9.0126441256623099E-2</v>
          </cell>
          <cell r="O1490">
            <v>0.10326195681771527</v>
          </cell>
          <cell r="P1490">
            <v>0.1082781925769904</v>
          </cell>
          <cell r="Q1490">
            <v>0.11195049108108832</v>
          </cell>
          <cell r="R1490">
            <v>0.12063081487634564</v>
          </cell>
          <cell r="S1490">
            <v>0.1239656702181077</v>
          </cell>
          <cell r="T1490">
            <v>0.11995484491815413</v>
          </cell>
          <cell r="U1490">
            <v>0.14124581899882149</v>
          </cell>
          <cell r="V1490">
            <v>0.1684781744141258</v>
          </cell>
          <cell r="W1490">
            <v>0.94073603944255813</v>
          </cell>
        </row>
        <row r="1491">
          <cell r="A1491">
            <v>1491</v>
          </cell>
          <cell r="E1491" t="str">
            <v>Decommissioning Expense</v>
          </cell>
          <cell r="H1491" t="str">
            <v>[%]</v>
          </cell>
          <cell r="I1491" t="str">
            <v>[Calc]</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row>
        <row r="1492">
          <cell r="A1492">
            <v>1492</v>
          </cell>
          <cell r="E1492" t="str">
            <v>Taxes other than Income Taxes</v>
          </cell>
          <cell r="H1492" t="str">
            <v>[%]</v>
          </cell>
          <cell r="I1492" t="str">
            <v>[Calc]</v>
          </cell>
          <cell r="K1492">
            <v>1.7140325154436385E-2</v>
          </cell>
          <cell r="L1492">
            <v>1.8468824629934689E-2</v>
          </cell>
          <cell r="M1492">
            <v>1.8526183143562476E-2</v>
          </cell>
          <cell r="N1492">
            <v>1.7140325154436385E-2</v>
          </cell>
          <cell r="O1492">
            <v>1.9205424570633543E-2</v>
          </cell>
          <cell r="P1492">
            <v>1.8690775362502954E-2</v>
          </cell>
          <cell r="Q1492">
            <v>1.7568833283297301E-2</v>
          </cell>
          <cell r="R1492">
            <v>1.9685560184899385E-2</v>
          </cell>
          <cell r="S1492">
            <v>1.9685560184899385E-2</v>
          </cell>
          <cell r="T1492">
            <v>1.7101836023979466E-2</v>
          </cell>
          <cell r="U1492">
            <v>1.5593758067886064E-2</v>
          </cell>
          <cell r="V1492">
            <v>1.1741182545231861E-2</v>
          </cell>
          <cell r="W1492">
            <v>7.4538961745003298E-3</v>
          </cell>
        </row>
        <row r="1493">
          <cell r="A1493">
            <v>1493</v>
          </cell>
        </row>
        <row r="1494">
          <cell r="A1494">
            <v>1494</v>
          </cell>
          <cell r="E1494" t="str">
            <v>Operating Income before interest and taxes</v>
          </cell>
          <cell r="H1494" t="str">
            <v>[%]</v>
          </cell>
          <cell r="I1494" t="str">
            <v>[Calc]</v>
          </cell>
          <cell r="K1494">
            <v>0.47297804070873817</v>
          </cell>
          <cell r="L1494">
            <v>0.30396123518551199</v>
          </cell>
          <cell r="M1494">
            <v>0.29163599048230437</v>
          </cell>
          <cell r="N1494">
            <v>0.43444232118913839</v>
          </cell>
          <cell r="O1494">
            <v>0.2172013540982537</v>
          </cell>
          <cell r="P1494">
            <v>0.21792376052186357</v>
          </cell>
          <cell r="Q1494">
            <v>0.37343383350549586</v>
          </cell>
          <cell r="R1494">
            <v>0.14286977387322797</v>
          </cell>
          <cell r="S1494">
            <v>0.12567364151015536</v>
          </cell>
          <cell r="T1494">
            <v>0.35084562975780886</v>
          </cell>
          <cell r="U1494">
            <v>0.1214542411257401</v>
          </cell>
          <cell r="V1494">
            <v>0.16402400067801359</v>
          </cell>
          <cell r="W1494">
            <v>-0.4206202425863117</v>
          </cell>
        </row>
        <row r="1495">
          <cell r="A1495">
            <v>1495</v>
          </cell>
        </row>
        <row r="1496">
          <cell r="A1496">
            <v>1496</v>
          </cell>
          <cell r="E1496" t="str">
            <v>Extraordinary / Exceptional Items</v>
          </cell>
          <cell r="H1496" t="str">
            <v>[%]</v>
          </cell>
          <cell r="I1496" t="str">
            <v>[Calc]</v>
          </cell>
          <cell r="K1496">
            <v>-1.1333871166852893E-2</v>
          </cell>
          <cell r="L1496">
            <v>-1.231270366016171E-2</v>
          </cell>
          <cell r="M1496">
            <v>-1.2350943147234512E-2</v>
          </cell>
          <cell r="N1496">
            <v>-1.1427026272333878E-2</v>
          </cell>
          <cell r="O1496">
            <v>-1.2803776425627118E-2</v>
          </cell>
          <cell r="P1496">
            <v>-1.2460672664796658E-2</v>
          </cell>
          <cell r="Q1496">
            <v>-1.1712701929142227E-2</v>
          </cell>
          <cell r="R1496">
            <v>-1.3123870836267796E-2</v>
          </cell>
          <cell r="S1496">
            <v>-1.3123870836267796E-2</v>
          </cell>
          <cell r="T1496">
            <v>-1.1401366531286509E-2</v>
          </cell>
          <cell r="U1496">
            <v>-1.2475162391889529E-2</v>
          </cell>
          <cell r="V1496">
            <v>-1.1741329310013673E-2</v>
          </cell>
          <cell r="W1496">
            <v>-1.0076689304051542E-2</v>
          </cell>
        </row>
        <row r="1497">
          <cell r="A1497">
            <v>1497</v>
          </cell>
        </row>
        <row r="1498">
          <cell r="A1498">
            <v>1498</v>
          </cell>
          <cell r="E1498" t="str">
            <v>Interest</v>
          </cell>
          <cell r="H1498" t="str">
            <v>[%]</v>
          </cell>
          <cell r="I1498" t="str">
            <v>[Calc]</v>
          </cell>
          <cell r="K1498">
            <v>1.0200356545710784E-3</v>
          </cell>
          <cell r="L1498">
            <v>1.1081294777960816E-3</v>
          </cell>
          <cell r="M1498">
            <v>1.1115709886137485E-3</v>
          </cell>
          <cell r="N1498">
            <v>1.0284195092661831E-3</v>
          </cell>
          <cell r="O1498">
            <v>1.1523254742380126E-3</v>
          </cell>
          <cell r="P1498">
            <v>1.1214465217501775E-3</v>
          </cell>
          <cell r="Q1498">
            <v>1.054129996997838E-3</v>
          </cell>
          <cell r="R1498">
            <v>1.181133611093963E-3</v>
          </cell>
          <cell r="S1498">
            <v>1.181133611093963E-3</v>
          </cell>
          <cell r="T1498">
            <v>1.026110161438768E-3</v>
          </cell>
          <cell r="U1498">
            <v>1.1227505808877967E-3</v>
          </cell>
          <cell r="V1498">
            <v>1.0567064290708673E-3</v>
          </cell>
          <cell r="W1498">
            <v>9.0689070123087354E-4</v>
          </cell>
        </row>
        <row r="1499">
          <cell r="A1499">
            <v>1499</v>
          </cell>
        </row>
        <row r="1500">
          <cell r="A1500">
            <v>1500</v>
          </cell>
          <cell r="E1500" t="str">
            <v>Income Before Taxes</v>
          </cell>
          <cell r="H1500" t="str">
            <v>[%]</v>
          </cell>
          <cell r="I1500" t="str">
            <v>[Calc]</v>
          </cell>
          <cell r="K1500">
            <v>0.48329187622101999</v>
          </cell>
          <cell r="L1500">
            <v>0.31516580936787758</v>
          </cell>
          <cell r="M1500">
            <v>0.30287536264092513</v>
          </cell>
          <cell r="N1500">
            <v>0.44484092795220609</v>
          </cell>
          <cell r="O1500">
            <v>0.22885280504964278</v>
          </cell>
          <cell r="P1500">
            <v>0.22926298666491007</v>
          </cell>
          <cell r="Q1500">
            <v>0.38409240543764023</v>
          </cell>
          <cell r="R1500">
            <v>0.1548125110984018</v>
          </cell>
          <cell r="S1500">
            <v>0.1376163787353292</v>
          </cell>
          <cell r="T1500">
            <v>0.36122088612765657</v>
          </cell>
          <cell r="U1500">
            <v>0.13280665293674185</v>
          </cell>
          <cell r="V1500">
            <v>0.17470862355895639</v>
          </cell>
          <cell r="W1500">
            <v>-0.41145044398349107</v>
          </cell>
        </row>
        <row r="1501">
          <cell r="A1501">
            <v>1501</v>
          </cell>
        </row>
        <row r="1502">
          <cell r="A1502">
            <v>1502</v>
          </cell>
          <cell r="E1502" t="str">
            <v>Taxes</v>
          </cell>
          <cell r="H1502" t="str">
            <v>[%]</v>
          </cell>
          <cell r="I1502" t="str">
            <v>[Calc]</v>
          </cell>
          <cell r="K1502">
            <v>0.14217050799408174</v>
          </cell>
          <cell r="L1502">
            <v>7.9951933709132034E-2</v>
          </cell>
          <cell r="M1502">
            <v>7.3909086118547324E-2</v>
          </cell>
          <cell r="N1502">
            <v>0.13567485077634828</v>
          </cell>
          <cell r="O1502">
            <v>3.9706511345141915E-2</v>
          </cell>
          <cell r="P1502">
            <v>4.048472181017692E-2</v>
          </cell>
          <cell r="Q1502">
            <v>0.10692320803652705</v>
          </cell>
          <cell r="R1502">
            <v>4.9454747734522025E-3</v>
          </cell>
          <cell r="S1502">
            <v>-3.1274703635860109E-3</v>
          </cell>
          <cell r="T1502">
            <v>9.6333707544660696E-2</v>
          </cell>
          <cell r="U1502">
            <v>-4.0373103183036271E-3</v>
          </cell>
          <cell r="V1502">
            <v>1.5836702184084402E-2</v>
          </cell>
          <cell r="W1502">
            <v>-0.21872847679722715</v>
          </cell>
        </row>
        <row r="1503">
          <cell r="A1503">
            <v>1503</v>
          </cell>
        </row>
        <row r="1504">
          <cell r="A1504">
            <v>1504</v>
          </cell>
          <cell r="E1504" t="str">
            <v>Net Income</v>
          </cell>
          <cell r="H1504" t="str">
            <v>[%]</v>
          </cell>
          <cell r="I1504" t="str">
            <v>[Calc]</v>
          </cell>
          <cell r="K1504">
            <v>0.34112136822693828</v>
          </cell>
          <cell r="L1504">
            <v>0.23521387565874555</v>
          </cell>
          <cell r="M1504">
            <v>0.2289662765223778</v>
          </cell>
          <cell r="N1504">
            <v>0.30916607717585781</v>
          </cell>
          <cell r="O1504">
            <v>0.18914629370450087</v>
          </cell>
          <cell r="P1504">
            <v>0.18877826485473315</v>
          </cell>
          <cell r="Q1504">
            <v>0.27716919740111318</v>
          </cell>
          <cell r="R1504">
            <v>0.1498670363249496</v>
          </cell>
          <cell r="S1504">
            <v>0.14074384909891521</v>
          </cell>
          <cell r="T1504">
            <v>0.26488717858299587</v>
          </cell>
          <cell r="U1504">
            <v>0.13684396325504547</v>
          </cell>
          <cell r="V1504">
            <v>0.15887192137487199</v>
          </cell>
          <cell r="W1504">
            <v>-0.19272196718626391</v>
          </cell>
        </row>
        <row r="1505">
          <cell r="A1505">
            <v>1505</v>
          </cell>
        </row>
        <row r="1506">
          <cell r="A1506">
            <v>1506</v>
          </cell>
          <cell r="D1506" t="str">
            <v>Balance Sheet (as a percentage of line 1256)</v>
          </cell>
        </row>
        <row r="1507">
          <cell r="A1507">
            <v>1507</v>
          </cell>
        </row>
        <row r="1508">
          <cell r="A1508">
            <v>1508</v>
          </cell>
          <cell r="F1508" t="str">
            <v>Cash</v>
          </cell>
          <cell r="H1508" t="str">
            <v>[%]</v>
          </cell>
          <cell r="I1508" t="str">
            <v>[Calc]</v>
          </cell>
          <cell r="K1508">
            <v>0.22667458990468403</v>
          </cell>
          <cell r="L1508">
            <v>0.12312549753289792</v>
          </cell>
          <cell r="M1508">
            <v>0.12350788762374981</v>
          </cell>
          <cell r="N1508">
            <v>0.11426883436290922</v>
          </cell>
          <cell r="O1508">
            <v>0.12803616380422361</v>
          </cell>
          <cell r="P1508">
            <v>0.12460516908335302</v>
          </cell>
          <cell r="Q1508">
            <v>0.11712555522198198</v>
          </cell>
          <cell r="R1508">
            <v>0.13123706789932921</v>
          </cell>
          <cell r="S1508">
            <v>0.13123706789932921</v>
          </cell>
          <cell r="T1508">
            <v>0.11401224015986308</v>
          </cell>
          <cell r="U1508">
            <v>0.12475006454308848</v>
          </cell>
          <cell r="V1508">
            <v>0.11741182545231857</v>
          </cell>
          <cell r="W1508">
            <v>0</v>
          </cell>
        </row>
        <row r="1509">
          <cell r="A1509">
            <v>1509</v>
          </cell>
          <cell r="F1509" t="str">
            <v>Accounts Receivable</v>
          </cell>
          <cell r="H1509" t="str">
            <v>[%]</v>
          </cell>
          <cell r="I1509" t="str">
            <v>[Calc]</v>
          </cell>
          <cell r="K1509">
            <v>0.16666666666666666</v>
          </cell>
          <cell r="L1509">
            <v>8.3333333333333329E-2</v>
          </cell>
          <cell r="M1509">
            <v>8.3333333333333329E-2</v>
          </cell>
          <cell r="N1509">
            <v>8.3333333333333329E-2</v>
          </cell>
          <cell r="O1509">
            <v>8.3333333333333329E-2</v>
          </cell>
          <cell r="P1509">
            <v>8.3333333333333329E-2</v>
          </cell>
          <cell r="Q1509">
            <v>8.3333333333333329E-2</v>
          </cell>
          <cell r="R1509">
            <v>8.3333333333333329E-2</v>
          </cell>
          <cell r="S1509">
            <v>8.3333333333333329E-2</v>
          </cell>
          <cell r="T1509">
            <v>8.3333333333333329E-2</v>
          </cell>
          <cell r="U1509">
            <v>8.3333333333333329E-2</v>
          </cell>
          <cell r="V1509">
            <v>8.3333333333333329E-2</v>
          </cell>
          <cell r="W1509">
            <v>0.33333333333333331</v>
          </cell>
        </row>
        <row r="1510">
          <cell r="A1510">
            <v>1510</v>
          </cell>
          <cell r="F1510" t="str">
            <v>Inventory</v>
          </cell>
          <cell r="H1510" t="str">
            <v>[%]</v>
          </cell>
          <cell r="I1510" t="str">
            <v>[Calc]</v>
          </cell>
          <cell r="K1510">
            <v>9.1803208911397052E-2</v>
          </cell>
          <cell r="L1510">
            <v>4.9865826500823669E-2</v>
          </cell>
          <cell r="M1510">
            <v>5.0020694487618679E-2</v>
          </cell>
          <cell r="N1510">
            <v>4.6278877916978239E-2</v>
          </cell>
          <cell r="O1510">
            <v>5.1854646340710568E-2</v>
          </cell>
          <cell r="P1510">
            <v>5.046509347875798E-2</v>
          </cell>
          <cell r="Q1510">
            <v>4.7435849864902714E-2</v>
          </cell>
          <cell r="R1510">
            <v>5.3151012499228337E-2</v>
          </cell>
          <cell r="S1510">
            <v>5.3151012499228337E-2</v>
          </cell>
          <cell r="T1510">
            <v>4.6174957264744555E-2</v>
          </cell>
          <cell r="U1510">
            <v>5.0523776139950849E-2</v>
          </cell>
          <cell r="V1510">
            <v>4.1607815644665397E-2</v>
          </cell>
          <cell r="W1510">
            <v>0.12243024466616792</v>
          </cell>
        </row>
        <row r="1511">
          <cell r="A1511">
            <v>1511</v>
          </cell>
          <cell r="F1511" t="str">
            <v>Other Current Assets</v>
          </cell>
          <cell r="H1511" t="str">
            <v>[%]</v>
          </cell>
          <cell r="I1511" t="str">
            <v>[Calc]</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row>
        <row r="1512">
          <cell r="A1512">
            <v>1512</v>
          </cell>
          <cell r="E1512" t="str">
            <v>Total Current Assets</v>
          </cell>
          <cell r="H1512" t="str">
            <v>[%]</v>
          </cell>
          <cell r="I1512" t="str">
            <v>[Calc]</v>
          </cell>
          <cell r="K1512">
            <v>0.4851444654827477</v>
          </cell>
          <cell r="L1512">
            <v>0.2563246573670549</v>
          </cell>
          <cell r="M1512">
            <v>0.25686191544470183</v>
          </cell>
          <cell r="N1512">
            <v>0.2438810456132208</v>
          </cell>
          <cell r="O1512">
            <v>0.2632241434782675</v>
          </cell>
          <cell r="P1512">
            <v>0.25840359589544432</v>
          </cell>
          <cell r="Q1512">
            <v>0.247894738420218</v>
          </cell>
          <cell r="R1512">
            <v>0.26772141373189084</v>
          </cell>
          <cell r="S1512">
            <v>0.26772141373189084</v>
          </cell>
          <cell r="T1512">
            <v>0.24352053075794097</v>
          </cell>
          <cell r="U1512">
            <v>0.25860717401637268</v>
          </cell>
          <cell r="V1512">
            <v>0.24235297443031731</v>
          </cell>
          <cell r="W1512">
            <v>0.45576357799950123</v>
          </cell>
        </row>
        <row r="1513">
          <cell r="A1513">
            <v>1513</v>
          </cell>
        </row>
        <row r="1514">
          <cell r="A1514">
            <v>1514</v>
          </cell>
          <cell r="F1514" t="str">
            <v>Decommissioning Liability</v>
          </cell>
          <cell r="H1514" t="str">
            <v>[%]</v>
          </cell>
          <cell r="I1514" t="str">
            <v>[Calc]</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row>
        <row r="1515">
          <cell r="A1515">
            <v>1515</v>
          </cell>
        </row>
        <row r="1516">
          <cell r="A1516">
            <v>1516</v>
          </cell>
          <cell r="F1516" t="str">
            <v>Utility Plant</v>
          </cell>
          <cell r="H1516" t="str">
            <v>[%]</v>
          </cell>
          <cell r="I1516" t="str">
            <v>[Calc]</v>
          </cell>
          <cell r="K1516">
            <v>7.3669241719022324E-2</v>
          </cell>
          <cell r="L1516">
            <v>9.5422260587995911E-2</v>
          </cell>
          <cell r="M1516">
            <v>0.15870763559651854</v>
          </cell>
          <cell r="N1516">
            <v>0.20511255768142209</v>
          </cell>
          <cell r="O1516">
            <v>0.28872154937852429</v>
          </cell>
          <cell r="P1516">
            <v>0.33207277560713583</v>
          </cell>
          <cell r="Q1516">
            <v>0.35430480454649554</v>
          </cell>
          <cell r="R1516">
            <v>0.43767562144426297</v>
          </cell>
          <cell r="S1516">
            <v>0.47179725909808856</v>
          </cell>
          <cell r="T1516">
            <v>0.43381657380827909</v>
          </cell>
          <cell r="U1516">
            <v>0.49463400591334594</v>
          </cell>
          <cell r="V1516">
            <v>0.47258259744558229</v>
          </cell>
          <cell r="W1516">
            <v>1.6465104509013859</v>
          </cell>
        </row>
        <row r="1517">
          <cell r="A1517">
            <v>1517</v>
          </cell>
          <cell r="F1517" t="str">
            <v>Nuclear Fuel</v>
          </cell>
          <cell r="H1517" t="str">
            <v>[%]</v>
          </cell>
          <cell r="I1517" t="str">
            <v>[Calc]</v>
          </cell>
          <cell r="K1517">
            <v>0.45483175040482987</v>
          </cell>
          <cell r="L1517">
            <v>0.26021076205025989</v>
          </cell>
          <cell r="M1517">
            <v>0.39297205141987085</v>
          </cell>
          <cell r="N1517">
            <v>0.4734497464909343</v>
          </cell>
          <cell r="O1517">
            <v>0.5441709912929571</v>
          </cell>
          <cell r="P1517">
            <v>0.66271426646328557</v>
          </cell>
          <cell r="Q1517">
            <v>0.73893343638976694</v>
          </cell>
          <cell r="R1517">
            <v>0.84283652962949784</v>
          </cell>
          <cell r="S1517">
            <v>0.96540626902708826</v>
          </cell>
          <cell r="T1517">
            <v>0.92013212242194076</v>
          </cell>
          <cell r="U1517">
            <v>1.0628779242385571</v>
          </cell>
          <cell r="V1517">
            <v>1.0052985067532085</v>
          </cell>
          <cell r="W1517">
            <v>3.4510847768283051</v>
          </cell>
        </row>
        <row r="1518">
          <cell r="A1518">
            <v>1518</v>
          </cell>
          <cell r="F1518" t="str">
            <v>Acccumulated Depreciation</v>
          </cell>
          <cell r="H1518" t="str">
            <v>[%]</v>
          </cell>
          <cell r="I1518" t="str">
            <v>[Calc]</v>
          </cell>
          <cell r="K1518">
            <v>-5.7162554560131994E-2</v>
          </cell>
          <cell r="L1518">
            <v>-0.1004469230809391</v>
          </cell>
          <cell r="M1518">
            <v>-0.17773801291765032</v>
          </cell>
          <cell r="N1518">
            <v>-0.25456869631284296</v>
          </cell>
          <cell r="O1518">
            <v>-0.38850158039716581</v>
          </cell>
          <cell r="P1518">
            <v>-0.48636906687528614</v>
          </cell>
          <cell r="Q1518">
            <v>-0.56912451860845636</v>
          </cell>
          <cell r="R1518">
            <v>-0.75832455259425446</v>
          </cell>
          <cell r="S1518">
            <v>-0.88229022281236225</v>
          </cell>
          <cell r="T1518">
            <v>-0.88644472757192772</v>
          </cell>
          <cell r="U1518">
            <v>-1.1111770897415265</v>
          </cell>
          <cell r="V1518">
            <v>-1.2142919059355624</v>
          </cell>
          <cell r="W1518">
            <v>-5.1092733276699311</v>
          </cell>
        </row>
        <row r="1519">
          <cell r="A1519">
            <v>1519</v>
          </cell>
          <cell r="F1519" t="str">
            <v>Other Fixed Assets</v>
          </cell>
          <cell r="H1519" t="str">
            <v>[%]</v>
          </cell>
          <cell r="I1519" t="str">
            <v>[Calc]</v>
          </cell>
          <cell r="K1519">
            <v>1.1333729495234203E-2</v>
          </cell>
          <cell r="L1519">
            <v>6.1562748766448971E-3</v>
          </cell>
          <cell r="M1519">
            <v>6.1753943811874911E-3</v>
          </cell>
          <cell r="N1519">
            <v>5.713441718145462E-3</v>
          </cell>
          <cell r="O1519">
            <v>6.4018081902111812E-3</v>
          </cell>
          <cell r="P1519">
            <v>6.2302584541676521E-3</v>
          </cell>
          <cell r="Q1519">
            <v>5.8562777610991004E-3</v>
          </cell>
          <cell r="R1519">
            <v>6.5618533949664617E-3</v>
          </cell>
          <cell r="S1519">
            <v>6.5618533949664617E-3</v>
          </cell>
          <cell r="T1519">
            <v>5.7006120079931546E-3</v>
          </cell>
          <cell r="U1519">
            <v>6.2375032271544256E-3</v>
          </cell>
          <cell r="V1519">
            <v>5.8705912726159295E-3</v>
          </cell>
          <cell r="W1519">
            <v>2.0153126694019412E-2</v>
          </cell>
        </row>
        <row r="1520">
          <cell r="A1520">
            <v>1520</v>
          </cell>
          <cell r="E1520" t="str">
            <v>Total Assets</v>
          </cell>
          <cell r="H1520" t="str">
            <v>[%]</v>
          </cell>
          <cell r="I1520" t="str">
            <v>[Calc]</v>
          </cell>
          <cell r="K1520">
            <v>0.96781663254170214</v>
          </cell>
          <cell r="L1520">
            <v>0.51766703180101648</v>
          </cell>
          <cell r="M1520">
            <v>0.63697898392462826</v>
          </cell>
          <cell r="N1520">
            <v>0.6735880951908797</v>
          </cell>
          <cell r="O1520">
            <v>0.71401691194279415</v>
          </cell>
          <cell r="P1520">
            <v>0.77305182954474727</v>
          </cell>
          <cell r="Q1520">
            <v>0.77786473850912319</v>
          </cell>
          <cell r="R1520">
            <v>0.79647086560636382</v>
          </cell>
          <cell r="S1520">
            <v>0.82919657243967182</v>
          </cell>
          <cell r="T1520">
            <v>0.71672511142422624</v>
          </cell>
          <cell r="U1520">
            <v>0.71117951765390353</v>
          </cell>
          <cell r="V1520">
            <v>0.51181276396616182</v>
          </cell>
          <cell r="W1520">
            <v>0.46423860475328071</v>
          </cell>
        </row>
        <row r="1521">
          <cell r="A1521">
            <v>1521</v>
          </cell>
        </row>
        <row r="1522">
          <cell r="A1522">
            <v>1522</v>
          </cell>
          <cell r="F1522" t="str">
            <v>Accounts Payable</v>
          </cell>
          <cell r="H1522" t="str">
            <v>[%]</v>
          </cell>
          <cell r="I1522" t="str">
            <v>[Calc]</v>
          </cell>
          <cell r="K1522">
            <v>0.11004122375319579</v>
          </cell>
          <cell r="L1522">
            <v>6.4932289114403435E-2</v>
          </cell>
          <cell r="M1522">
            <v>6.6146992251404677E-2</v>
          </cell>
          <cell r="N1522">
            <v>5.229187883932427E-2</v>
          </cell>
          <cell r="O1522">
            <v>7.0469160666561184E-2</v>
          </cell>
          <cell r="P1522">
            <v>6.9274724608004878E-2</v>
          </cell>
          <cell r="Q1522">
            <v>5.4900367735575099E-2</v>
          </cell>
          <cell r="R1522">
            <v>7.448206190890537E-2</v>
          </cell>
          <cell r="S1522">
            <v>7.5284683612113462E-2</v>
          </cell>
          <cell r="T1522">
            <v>5.4877701039880683E-2</v>
          </cell>
          <cell r="U1522">
            <v>7.2906865785837507E-2</v>
          </cell>
          <cell r="V1522">
            <v>6.5621673007800696E-2</v>
          </cell>
          <cell r="W1522">
            <v>0.20052019771638369</v>
          </cell>
        </row>
        <row r="1523">
          <cell r="A1523">
            <v>1523</v>
          </cell>
          <cell r="F1523" t="str">
            <v>Other Current Liabilities</v>
          </cell>
          <cell r="H1523" t="str">
            <v>[%]</v>
          </cell>
          <cell r="I1523" t="str">
            <v>[Calc]</v>
          </cell>
          <cell r="K1523">
            <v>0.22667458990468403</v>
          </cell>
          <cell r="L1523">
            <v>0.12312549753289793</v>
          </cell>
          <cell r="M1523">
            <v>0.12350788762374983</v>
          </cell>
          <cell r="N1523">
            <v>0.11426883436290924</v>
          </cell>
          <cell r="O1523">
            <v>0.12803616380422364</v>
          </cell>
          <cell r="P1523">
            <v>0.12460516908335303</v>
          </cell>
          <cell r="Q1523">
            <v>0.11712555522198201</v>
          </cell>
          <cell r="R1523">
            <v>0.13123706789932923</v>
          </cell>
          <cell r="S1523">
            <v>0.13123706789932923</v>
          </cell>
          <cell r="T1523">
            <v>0.1140122401598631</v>
          </cell>
          <cell r="U1523">
            <v>0.12475006454308851</v>
          </cell>
          <cell r="V1523">
            <v>0.11741182545231858</v>
          </cell>
          <cell r="W1523">
            <v>2.2911452440461528E-18</v>
          </cell>
        </row>
        <row r="1524">
          <cell r="A1524">
            <v>1524</v>
          </cell>
          <cell r="E1524" t="str">
            <v>Total Current Liabilities</v>
          </cell>
          <cell r="H1524" t="str">
            <v>[%]</v>
          </cell>
          <cell r="I1524" t="str">
            <v>[Calc]</v>
          </cell>
          <cell r="K1524">
            <v>0.33671581365787984</v>
          </cell>
          <cell r="L1524">
            <v>0.18805778664730138</v>
          </cell>
          <cell r="M1524">
            <v>0.1896548798751545</v>
          </cell>
          <cell r="N1524">
            <v>0.16656071320223351</v>
          </cell>
          <cell r="O1524">
            <v>0.19850532447078484</v>
          </cell>
          <cell r="P1524">
            <v>0.19387989369135791</v>
          </cell>
          <cell r="Q1524">
            <v>0.17202592295755711</v>
          </cell>
          <cell r="R1524">
            <v>0.20571912980823459</v>
          </cell>
          <cell r="S1524">
            <v>0.2065217515114427</v>
          </cell>
          <cell r="T1524">
            <v>0.16888994119974376</v>
          </cell>
          <cell r="U1524">
            <v>0.19765693032892601</v>
          </cell>
          <cell r="V1524">
            <v>0.18303349846011929</v>
          </cell>
          <cell r="W1524">
            <v>0.20052019771638369</v>
          </cell>
        </row>
        <row r="1525">
          <cell r="A1525">
            <v>1525</v>
          </cell>
        </row>
        <row r="1526">
          <cell r="A1526">
            <v>1526</v>
          </cell>
          <cell r="F1526" t="str">
            <v>Currently Maturing LT Debt</v>
          </cell>
          <cell r="H1526" t="str">
            <v>[%]</v>
          </cell>
          <cell r="I1526" t="str">
            <v>[Calc]</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row>
        <row r="1527">
          <cell r="A1527">
            <v>1527</v>
          </cell>
          <cell r="F1527" t="str">
            <v>LT Debt</v>
          </cell>
          <cell r="H1527" t="str">
            <v>[%]</v>
          </cell>
          <cell r="I1527" t="str">
            <v>[Calc]</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row>
        <row r="1528">
          <cell r="A1528">
            <v>1528</v>
          </cell>
        </row>
        <row r="1529">
          <cell r="A1529">
            <v>1529</v>
          </cell>
          <cell r="F1529" t="str">
            <v>ADIT</v>
          </cell>
          <cell r="H1529" t="str">
            <v>[%]</v>
          </cell>
          <cell r="I1529" t="str">
            <v>[Calc]</v>
          </cell>
          <cell r="K1529">
            <v>5.0758107544406387E-4</v>
          </cell>
          <cell r="L1529">
            <v>8.6954304495171042E-5</v>
          </cell>
          <cell r="M1529">
            <v>6.1674003331610471E-4</v>
          </cell>
          <cell r="N1529">
            <v>1.4106667575515266E-3</v>
          </cell>
          <cell r="O1529">
            <v>2.7394881362049106E-3</v>
          </cell>
          <cell r="P1529">
            <v>3.7396262234293712E-3</v>
          </cell>
          <cell r="Q1529">
            <v>4.3109919030635139E-3</v>
          </cell>
          <cell r="R1529">
            <v>5.4099595469612374E-3</v>
          </cell>
          <cell r="S1529">
            <v>5.6612522714511648E-3</v>
          </cell>
          <cell r="T1529">
            <v>4.8606812580588108E-3</v>
          </cell>
          <cell r="U1529">
            <v>4.9748016241838782E-3</v>
          </cell>
          <cell r="V1529">
            <v>4.1523087162005099E-3</v>
          </cell>
          <cell r="W1529">
            <v>-9.0255777899165863E-4</v>
          </cell>
        </row>
        <row r="1530">
          <cell r="A1530">
            <v>1530</v>
          </cell>
          <cell r="F1530" t="str">
            <v>Decommissioning Liability</v>
          </cell>
          <cell r="H1530" t="str">
            <v>[%]</v>
          </cell>
          <cell r="I1530" t="str">
            <v>[Calc]</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row>
        <row r="1531">
          <cell r="A1531">
            <v>1531</v>
          </cell>
          <cell r="F1531" t="str">
            <v>Other Liabilities</v>
          </cell>
          <cell r="H1531" t="str">
            <v>[%]</v>
          </cell>
          <cell r="I1531" t="str">
            <v>[Calc]</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row>
        <row r="1532">
          <cell r="A1532">
            <v>1532</v>
          </cell>
        </row>
        <row r="1533">
          <cell r="A1533">
            <v>1533</v>
          </cell>
          <cell r="F1533" t="str">
            <v>Common Stock</v>
          </cell>
          <cell r="H1533" t="str">
            <v>[%]</v>
          </cell>
          <cell r="I1533" t="str">
            <v>[Calc]</v>
          </cell>
          <cell r="K1533">
            <v>0.3400118848570261</v>
          </cell>
          <cell r="L1533">
            <v>0.18468824629934691</v>
          </cell>
          <cell r="M1533">
            <v>0.18526183143562475</v>
          </cell>
          <cell r="N1533">
            <v>0.17140325154436387</v>
          </cell>
          <cell r="O1533">
            <v>0.19205424570633545</v>
          </cell>
          <cell r="P1533">
            <v>0.18690775362502957</v>
          </cell>
          <cell r="Q1533">
            <v>0.175688332832973</v>
          </cell>
          <cell r="R1533">
            <v>0.19685560184899384</v>
          </cell>
          <cell r="S1533">
            <v>0.19685560184899384</v>
          </cell>
          <cell r="T1533">
            <v>0.17101836023979464</v>
          </cell>
          <cell r="U1533">
            <v>0.18712509681463277</v>
          </cell>
          <cell r="V1533">
            <v>0.17611773817847787</v>
          </cell>
          <cell r="W1533">
            <v>0.60459380082058234</v>
          </cell>
        </row>
        <row r="1534">
          <cell r="A1534">
            <v>1534</v>
          </cell>
          <cell r="F1534" t="str">
            <v>Preferred Equity</v>
          </cell>
          <cell r="H1534" t="str">
            <v>[%]</v>
          </cell>
          <cell r="I1534" t="str">
            <v>[Calc]</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row>
        <row r="1535">
          <cell r="A1535">
            <v>1535</v>
          </cell>
          <cell r="F1535" t="str">
            <v>Retained Earnings</v>
          </cell>
          <cell r="H1535" t="str">
            <v>[%]</v>
          </cell>
          <cell r="I1535" t="str">
            <v>[Calc]</v>
          </cell>
          <cell r="K1535">
            <v>0.29058135295135212</v>
          </cell>
          <cell r="L1535">
            <v>0.14483404454987303</v>
          </cell>
          <cell r="M1535">
            <v>0.26144553258053299</v>
          </cell>
          <cell r="N1535">
            <v>0.33421346368673083</v>
          </cell>
          <cell r="O1535">
            <v>0.32071785362946909</v>
          </cell>
          <cell r="P1535">
            <v>0.38852455600493035</v>
          </cell>
          <cell r="Q1535">
            <v>0.42583949081552969</v>
          </cell>
          <cell r="R1535">
            <v>0.38848617440217403</v>
          </cell>
          <cell r="S1535">
            <v>0.42015796680778428</v>
          </cell>
          <cell r="T1535">
            <v>0.37195612872662914</v>
          </cell>
          <cell r="U1535">
            <v>0.32142268888616099</v>
          </cell>
          <cell r="V1535">
            <v>0.14850921861136393</v>
          </cell>
          <cell r="W1535">
            <v>-0.3399728360046943</v>
          </cell>
        </row>
        <row r="1536">
          <cell r="A1536">
            <v>1536</v>
          </cell>
          <cell r="E1536" t="str">
            <v>Total Stock</v>
          </cell>
          <cell r="H1536" t="str">
            <v>[%]</v>
          </cell>
          <cell r="I1536" t="str">
            <v>[Calc]</v>
          </cell>
          <cell r="K1536">
            <v>0.63059323780837828</v>
          </cell>
          <cell r="L1536">
            <v>0.32952229084921991</v>
          </cell>
          <cell r="M1536">
            <v>0.44670736401615774</v>
          </cell>
          <cell r="N1536">
            <v>0.50561671523109464</v>
          </cell>
          <cell r="O1536">
            <v>0.51277209933580448</v>
          </cell>
          <cell r="P1536">
            <v>0.57543230962995995</v>
          </cell>
          <cell r="Q1536">
            <v>0.60152782364850266</v>
          </cell>
          <cell r="R1536">
            <v>0.5853417762511679</v>
          </cell>
          <cell r="S1536">
            <v>0.61701356865677814</v>
          </cell>
          <cell r="T1536">
            <v>0.54297448896642375</v>
          </cell>
          <cell r="U1536">
            <v>0.50854778570079373</v>
          </cell>
          <cell r="V1536">
            <v>0.32462695678984177</v>
          </cell>
          <cell r="W1536">
            <v>0.26462096481588804</v>
          </cell>
        </row>
        <row r="1537">
          <cell r="A1537">
            <v>1537</v>
          </cell>
        </row>
        <row r="1538">
          <cell r="A1538">
            <v>1538</v>
          </cell>
          <cell r="E1538" t="str">
            <v>Total Liabilities</v>
          </cell>
          <cell r="H1538" t="str">
            <v>[%]</v>
          </cell>
          <cell r="I1538" t="str">
            <v>[Calc]</v>
          </cell>
          <cell r="K1538">
            <v>0.96781663254170214</v>
          </cell>
          <cell r="L1538">
            <v>0.51766703180101648</v>
          </cell>
          <cell r="M1538">
            <v>0.63697898392462837</v>
          </cell>
          <cell r="N1538">
            <v>0.6735880951908797</v>
          </cell>
          <cell r="O1538">
            <v>0.71401691194279426</v>
          </cell>
          <cell r="P1538">
            <v>0.77305182954474727</v>
          </cell>
          <cell r="Q1538">
            <v>0.7778647385091233</v>
          </cell>
          <cell r="R1538">
            <v>0.79647086560636371</v>
          </cell>
          <cell r="S1538">
            <v>0.82919657243967204</v>
          </cell>
          <cell r="T1538">
            <v>0.71672511142422635</v>
          </cell>
          <cell r="U1538">
            <v>0.71117951765390364</v>
          </cell>
          <cell r="V1538">
            <v>0.5118127639661616</v>
          </cell>
          <cell r="W1538">
            <v>0.46423860475328005</v>
          </cell>
        </row>
        <row r="1539">
          <cell r="A1539">
            <v>1539</v>
          </cell>
        </row>
        <row r="1540">
          <cell r="A1540">
            <v>1540</v>
          </cell>
          <cell r="C1540" t="str">
            <v>OTHER CHECKS</v>
          </cell>
        </row>
        <row r="1541">
          <cell r="A1541">
            <v>1541</v>
          </cell>
        </row>
        <row r="1542">
          <cell r="A1542">
            <v>1542</v>
          </cell>
          <cell r="D1542" t="str">
            <v>Capability Rating</v>
          </cell>
          <cell r="H1542" t="str">
            <v>[GWh]</v>
          </cell>
          <cell r="I1542" t="str">
            <v>[Feed]</v>
          </cell>
          <cell r="K1542">
            <v>2313.9839999999999</v>
          </cell>
          <cell r="L1542">
            <v>4602.8159999999998</v>
          </cell>
          <cell r="M1542">
            <v>4590.24</v>
          </cell>
          <cell r="N1542">
            <v>4590.24</v>
          </cell>
          <cell r="O1542">
            <v>4590.24</v>
          </cell>
          <cell r="P1542">
            <v>4602.8159999999998</v>
          </cell>
          <cell r="Q1542">
            <v>4590.24</v>
          </cell>
          <cell r="R1542">
            <v>4590.24</v>
          </cell>
          <cell r="S1542">
            <v>4590.24</v>
          </cell>
          <cell r="T1542">
            <v>4602.8159999999998</v>
          </cell>
          <cell r="U1542">
            <v>4590.24</v>
          </cell>
          <cell r="V1542">
            <v>4590.24</v>
          </cell>
          <cell r="W1542">
            <v>1131.8399999999999</v>
          </cell>
        </row>
        <row r="1543">
          <cell r="A1543">
            <v>1543</v>
          </cell>
        </row>
        <row r="1544">
          <cell r="A1544">
            <v>1544</v>
          </cell>
          <cell r="D1544" t="str">
            <v>Volume Produced due to</v>
          </cell>
        </row>
        <row r="1545">
          <cell r="A1545">
            <v>1545</v>
          </cell>
          <cell r="F1545" t="str">
            <v>Energy Revenue (PPA)</v>
          </cell>
          <cell r="H1545" t="str">
            <v>[GWh]</v>
          </cell>
          <cell r="I1545" t="str">
            <v>[Calc]</v>
          </cell>
          <cell r="K1545">
            <v>2152.0051200000003</v>
          </cell>
          <cell r="L1545">
            <v>3777.5788800000005</v>
          </cell>
          <cell r="M1545">
            <v>3765.8832000000002</v>
          </cell>
          <cell r="N1545">
            <v>4268.9232000000002</v>
          </cell>
          <cell r="O1545">
            <v>3809.8992000000003</v>
          </cell>
          <cell r="P1545">
            <v>3821.5948800000006</v>
          </cell>
          <cell r="Q1545">
            <v>4268.9232000000002</v>
          </cell>
          <cell r="R1545">
            <v>3809.8992000000003</v>
          </cell>
          <cell r="S1545">
            <v>3809.8992000000003</v>
          </cell>
          <cell r="T1545">
            <v>0</v>
          </cell>
          <cell r="U1545">
            <v>0</v>
          </cell>
          <cell r="V1545">
            <v>0</v>
          </cell>
          <cell r="W1545">
            <v>0</v>
          </cell>
        </row>
        <row r="1546">
          <cell r="A1546">
            <v>1546</v>
          </cell>
          <cell r="F1546" t="str">
            <v>At Market</v>
          </cell>
          <cell r="H1546" t="str">
            <v>[GWh]</v>
          </cell>
          <cell r="I1546" t="str">
            <v>[Calc]</v>
          </cell>
          <cell r="K1546">
            <v>0</v>
          </cell>
          <cell r="L1546">
            <v>0</v>
          </cell>
          <cell r="M1546">
            <v>0</v>
          </cell>
          <cell r="N1546">
            <v>0</v>
          </cell>
          <cell r="O1546">
            <v>0</v>
          </cell>
          <cell r="P1546">
            <v>0</v>
          </cell>
          <cell r="Q1546">
            <v>0</v>
          </cell>
          <cell r="R1546">
            <v>0</v>
          </cell>
          <cell r="S1546">
            <v>0</v>
          </cell>
          <cell r="T1546">
            <v>4280.6188800000009</v>
          </cell>
          <cell r="U1546">
            <v>3809.8992000000003</v>
          </cell>
          <cell r="V1546">
            <v>3809.8992000000003</v>
          </cell>
          <cell r="W1546">
            <v>1052.6112000000003</v>
          </cell>
        </row>
        <row r="1547">
          <cell r="A1547">
            <v>1547</v>
          </cell>
          <cell r="F1547" t="str">
            <v>Inter Co.</v>
          </cell>
          <cell r="H1547" t="str">
            <v>[GWh]</v>
          </cell>
          <cell r="I1547" t="str">
            <v>[Calc]</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row>
        <row r="1548">
          <cell r="A1548">
            <v>1548</v>
          </cell>
          <cell r="E1548" t="str">
            <v>Total Volume Produced</v>
          </cell>
          <cell r="H1548" t="str">
            <v>[GWh]</v>
          </cell>
          <cell r="I1548" t="str">
            <v>[Calc]</v>
          </cell>
          <cell r="K1548">
            <v>2152.0051200000003</v>
          </cell>
          <cell r="L1548">
            <v>3777.5788800000005</v>
          </cell>
          <cell r="M1548">
            <v>3765.8832000000002</v>
          </cell>
          <cell r="N1548">
            <v>4268.9232000000002</v>
          </cell>
          <cell r="O1548">
            <v>3809.8992000000003</v>
          </cell>
          <cell r="P1548">
            <v>3821.5948800000006</v>
          </cell>
          <cell r="Q1548">
            <v>4268.9232000000002</v>
          </cell>
          <cell r="R1548">
            <v>3809.8992000000003</v>
          </cell>
          <cell r="S1548">
            <v>3809.8992000000003</v>
          </cell>
          <cell r="T1548">
            <v>4280.6188800000009</v>
          </cell>
          <cell r="U1548">
            <v>3809.8992000000003</v>
          </cell>
          <cell r="V1548">
            <v>3809.8992000000003</v>
          </cell>
          <cell r="W1548">
            <v>1052.6112000000003</v>
          </cell>
        </row>
        <row r="1549">
          <cell r="A1549">
            <v>1549</v>
          </cell>
        </row>
        <row r="1550">
          <cell r="A1550">
            <v>1550</v>
          </cell>
        </row>
        <row r="1551">
          <cell r="A1551">
            <v>1551</v>
          </cell>
          <cell r="D1551" t="str">
            <v>Capacity Utilization</v>
          </cell>
          <cell r="H1551" t="str">
            <v>[%]</v>
          </cell>
          <cell r="I1551" t="str">
            <v>[Calc]</v>
          </cell>
          <cell r="K1551">
            <v>0.93000000000000016</v>
          </cell>
          <cell r="L1551">
            <v>0.82071038251366135</v>
          </cell>
          <cell r="M1551">
            <v>0.82041095890410964</v>
          </cell>
          <cell r="N1551">
            <v>0.93</v>
          </cell>
          <cell r="O1551">
            <v>0.83000000000000007</v>
          </cell>
          <cell r="P1551">
            <v>0.83027322404371595</v>
          </cell>
          <cell r="Q1551">
            <v>0.93</v>
          </cell>
          <cell r="R1551">
            <v>0.83000000000000007</v>
          </cell>
          <cell r="S1551">
            <v>0.83000000000000007</v>
          </cell>
          <cell r="T1551">
            <v>0.93000000000000027</v>
          </cell>
          <cell r="U1551">
            <v>0.83000000000000007</v>
          </cell>
          <cell r="V1551">
            <v>0.83000000000000007</v>
          </cell>
          <cell r="W1551">
            <v>0.93000000000000027</v>
          </cell>
        </row>
        <row r="1552">
          <cell r="A1552">
            <v>1552</v>
          </cell>
        </row>
        <row r="1553">
          <cell r="A1553">
            <v>1553</v>
          </cell>
          <cell r="D1553" t="str">
            <v>Generation Weighted Average Price</v>
          </cell>
        </row>
        <row r="1554">
          <cell r="A1554">
            <v>1554</v>
          </cell>
          <cell r="E1554" t="str">
            <v>Revenue</v>
          </cell>
        </row>
        <row r="1555">
          <cell r="A1555">
            <v>1555</v>
          </cell>
          <cell r="F1555" t="str">
            <v>Energy Revenue (PPA)</v>
          </cell>
          <cell r="H1555" t="str">
            <v>[USD 000s]</v>
          </cell>
          <cell r="I1555" t="str">
            <v>[Feed]</v>
          </cell>
          <cell r="K1555">
            <v>88232.209920000008</v>
          </cell>
          <cell r="L1555">
            <v>162435.89184000003</v>
          </cell>
          <cell r="M1555">
            <v>161932.97760000001</v>
          </cell>
          <cell r="N1555">
            <v>175025.8512</v>
          </cell>
          <cell r="O1555">
            <v>156205.86719999998</v>
          </cell>
          <cell r="P1555">
            <v>160506.98495999997</v>
          </cell>
          <cell r="Q1555">
            <v>170756.92799999996</v>
          </cell>
          <cell r="R1555">
            <v>152395.96799999996</v>
          </cell>
          <cell r="S1555">
            <v>152395.96799999996</v>
          </cell>
          <cell r="T1555">
            <v>0</v>
          </cell>
          <cell r="U1555">
            <v>0</v>
          </cell>
          <cell r="V1555">
            <v>0</v>
          </cell>
          <cell r="W1555">
            <v>0</v>
          </cell>
        </row>
        <row r="1556">
          <cell r="A1556">
            <v>1556</v>
          </cell>
          <cell r="F1556" t="str">
            <v>At Market</v>
          </cell>
          <cell r="H1556" t="str">
            <v>[USD 000s]</v>
          </cell>
          <cell r="I1556" t="str">
            <v>[Feed]</v>
          </cell>
          <cell r="K1556">
            <v>0</v>
          </cell>
          <cell r="L1556">
            <v>0</v>
          </cell>
          <cell r="M1556">
            <v>0</v>
          </cell>
          <cell r="N1556">
            <v>0</v>
          </cell>
          <cell r="O1556">
            <v>0</v>
          </cell>
          <cell r="P1556">
            <v>0</v>
          </cell>
          <cell r="Q1556">
            <v>0</v>
          </cell>
          <cell r="R1556">
            <v>0</v>
          </cell>
          <cell r="S1556">
            <v>0</v>
          </cell>
          <cell r="T1556">
            <v>175419.76170240014</v>
          </cell>
          <cell r="U1556">
            <v>160320.5583360001</v>
          </cell>
          <cell r="V1556">
            <v>170340.59323200013</v>
          </cell>
          <cell r="W1556">
            <v>49620.091968000052</v>
          </cell>
        </row>
        <row r="1557">
          <cell r="A1557">
            <v>1557</v>
          </cell>
          <cell r="F1557" t="str">
            <v>Inter Co.</v>
          </cell>
          <cell r="H1557" t="str">
            <v>[USD 000s]</v>
          </cell>
          <cell r="I1557" t="str">
            <v>[Feed]</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row>
        <row r="1558">
          <cell r="A1558">
            <v>1558</v>
          </cell>
          <cell r="E1558" t="str">
            <v>Total Revenue</v>
          </cell>
          <cell r="H1558" t="str">
            <v>[USD 000s]</v>
          </cell>
          <cell r="I1558" t="str">
            <v>[Calc]</v>
          </cell>
          <cell r="K1558">
            <v>88232.209920000008</v>
          </cell>
          <cell r="L1558">
            <v>162435.89184000003</v>
          </cell>
          <cell r="M1558">
            <v>161932.97760000001</v>
          </cell>
          <cell r="N1558">
            <v>175025.8512</v>
          </cell>
          <cell r="O1558">
            <v>156205.86719999998</v>
          </cell>
          <cell r="P1558">
            <v>160506.98495999997</v>
          </cell>
          <cell r="Q1558">
            <v>170756.92799999996</v>
          </cell>
          <cell r="R1558">
            <v>152395.96799999996</v>
          </cell>
          <cell r="S1558">
            <v>152395.96799999996</v>
          </cell>
          <cell r="T1558">
            <v>175419.76170240014</v>
          </cell>
          <cell r="U1558">
            <v>160320.5583360001</v>
          </cell>
          <cell r="V1558">
            <v>170340.59323200013</v>
          </cell>
          <cell r="W1558">
            <v>49620.091968000052</v>
          </cell>
        </row>
        <row r="1559">
          <cell r="A1559">
            <v>1559</v>
          </cell>
        </row>
        <row r="1560">
          <cell r="A1560">
            <v>1560</v>
          </cell>
          <cell r="E1560" t="str">
            <v>Volume due to</v>
          </cell>
        </row>
        <row r="1561">
          <cell r="A1561">
            <v>1561</v>
          </cell>
          <cell r="F1561" t="str">
            <v>Energy Revenue (PPA)</v>
          </cell>
          <cell r="H1561" t="str">
            <v>[GWh]</v>
          </cell>
          <cell r="I1561" t="str">
            <v>[Feed]</v>
          </cell>
          <cell r="K1561">
            <v>2152.0051200000003</v>
          </cell>
          <cell r="L1561">
            <v>3777.5788800000005</v>
          </cell>
          <cell r="M1561">
            <v>3765.8832000000002</v>
          </cell>
          <cell r="N1561">
            <v>4268.9232000000002</v>
          </cell>
          <cell r="O1561">
            <v>3809.8992000000003</v>
          </cell>
          <cell r="P1561">
            <v>3821.5948800000006</v>
          </cell>
          <cell r="Q1561">
            <v>4268.9232000000002</v>
          </cell>
          <cell r="R1561">
            <v>3809.8992000000003</v>
          </cell>
          <cell r="S1561">
            <v>3809.8992000000003</v>
          </cell>
          <cell r="T1561">
            <v>0</v>
          </cell>
          <cell r="U1561">
            <v>0</v>
          </cell>
          <cell r="V1561">
            <v>0</v>
          </cell>
          <cell r="W1561">
            <v>0</v>
          </cell>
        </row>
        <row r="1562">
          <cell r="A1562">
            <v>1562</v>
          </cell>
          <cell r="F1562" t="str">
            <v>At Market</v>
          </cell>
          <cell r="H1562" t="str">
            <v>[GWh]</v>
          </cell>
          <cell r="I1562" t="str">
            <v>[Feed]</v>
          </cell>
          <cell r="K1562">
            <v>0</v>
          </cell>
          <cell r="L1562">
            <v>0</v>
          </cell>
          <cell r="M1562">
            <v>0</v>
          </cell>
          <cell r="N1562">
            <v>0</v>
          </cell>
          <cell r="O1562">
            <v>0</v>
          </cell>
          <cell r="P1562">
            <v>0</v>
          </cell>
          <cell r="Q1562">
            <v>0</v>
          </cell>
          <cell r="R1562">
            <v>0</v>
          </cell>
          <cell r="S1562">
            <v>0</v>
          </cell>
          <cell r="T1562">
            <v>4280.6188800000009</v>
          </cell>
          <cell r="U1562">
            <v>3809.8992000000003</v>
          </cell>
          <cell r="V1562">
            <v>3809.8992000000003</v>
          </cell>
          <cell r="W1562">
            <v>1052.6112000000003</v>
          </cell>
        </row>
        <row r="1563">
          <cell r="A1563">
            <v>1563</v>
          </cell>
          <cell r="F1563" t="str">
            <v>Inter Co.</v>
          </cell>
          <cell r="H1563" t="str">
            <v>[GWh]</v>
          </cell>
          <cell r="I1563" t="str">
            <v>[Feed]</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row>
        <row r="1564">
          <cell r="A1564">
            <v>1564</v>
          </cell>
          <cell r="E1564" t="str">
            <v>Total Volume Produced</v>
          </cell>
          <cell r="H1564" t="str">
            <v>[GWh]</v>
          </cell>
          <cell r="I1564" t="str">
            <v>[Calc]</v>
          </cell>
          <cell r="K1564">
            <v>2152.0051200000003</v>
          </cell>
          <cell r="L1564">
            <v>3777.5788800000005</v>
          </cell>
          <cell r="M1564">
            <v>3765.8832000000002</v>
          </cell>
          <cell r="N1564">
            <v>4268.9232000000002</v>
          </cell>
          <cell r="O1564">
            <v>3809.8992000000003</v>
          </cell>
          <cell r="P1564">
            <v>3821.5948800000006</v>
          </cell>
          <cell r="Q1564">
            <v>4268.9232000000002</v>
          </cell>
          <cell r="R1564">
            <v>3809.8992000000003</v>
          </cell>
          <cell r="S1564">
            <v>3809.8992000000003</v>
          </cell>
          <cell r="T1564">
            <v>4280.6188800000009</v>
          </cell>
          <cell r="U1564">
            <v>3809.8992000000003</v>
          </cell>
          <cell r="V1564">
            <v>3809.8992000000003</v>
          </cell>
          <cell r="W1564">
            <v>1052.6112000000003</v>
          </cell>
        </row>
        <row r="1565">
          <cell r="A1565">
            <v>1565</v>
          </cell>
        </row>
        <row r="1566">
          <cell r="A1566">
            <v>1566</v>
          </cell>
          <cell r="E1566" t="str">
            <v xml:space="preserve">Generation Weighted Average Price due to  </v>
          </cell>
        </row>
        <row r="1567">
          <cell r="A1567">
            <v>1567</v>
          </cell>
          <cell r="F1567" t="str">
            <v>Energy Revenue (PPA)</v>
          </cell>
          <cell r="H1567" t="str">
            <v>[USD 000s / GWh]</v>
          </cell>
          <cell r="I1567" t="str">
            <v>[Calc]</v>
          </cell>
          <cell r="K1567">
            <v>41</v>
          </cell>
          <cell r="L1567">
            <v>43</v>
          </cell>
          <cell r="M1567">
            <v>43</v>
          </cell>
          <cell r="N1567">
            <v>41</v>
          </cell>
          <cell r="O1567">
            <v>40.999999999999993</v>
          </cell>
          <cell r="P1567">
            <v>41.999999999999986</v>
          </cell>
          <cell r="Q1567">
            <v>39.999999999999986</v>
          </cell>
          <cell r="R1567">
            <v>39.999999999999986</v>
          </cell>
          <cell r="S1567">
            <v>39.999999999999986</v>
          </cell>
          <cell r="T1567" t="str">
            <v>n/a</v>
          </cell>
          <cell r="U1567" t="str">
            <v>n/a</v>
          </cell>
          <cell r="V1567" t="str">
            <v>n/a</v>
          </cell>
          <cell r="W1567" t="str">
            <v>n/a</v>
          </cell>
        </row>
        <row r="1568">
          <cell r="A1568">
            <v>1568</v>
          </cell>
          <cell r="F1568" t="str">
            <v>At Market</v>
          </cell>
          <cell r="H1568" t="str">
            <v>[USD 000s / GWh]</v>
          </cell>
          <cell r="I1568" t="str">
            <v>[Calc]</v>
          </cell>
          <cell r="K1568">
            <v>30.395471698113212</v>
          </cell>
          <cell r="L1568">
            <v>30.813470986116059</v>
          </cell>
          <cell r="M1568">
            <v>30.373753366873331</v>
          </cell>
          <cell r="N1568">
            <v>31.21841913566487</v>
          </cell>
          <cell r="O1568">
            <v>31.9203907908209</v>
          </cell>
          <cell r="P1568">
            <v>32.031719249751823</v>
          </cell>
          <cell r="Q1568">
            <v>32.074972833644402</v>
          </cell>
          <cell r="R1568">
            <v>32.156710389579715</v>
          </cell>
          <cell r="S1568">
            <v>32.274492229281584</v>
          </cell>
          <cell r="T1568">
            <v>33.872456553986041</v>
          </cell>
          <cell r="U1568">
            <v>34.125415312195592</v>
          </cell>
          <cell r="V1568">
            <v>35.574135773562389</v>
          </cell>
          <cell r="W1568">
            <v>36.799908651991252</v>
          </cell>
        </row>
        <row r="1569">
          <cell r="A1569">
            <v>1569</v>
          </cell>
          <cell r="F1569" t="str">
            <v>Inter Co.</v>
          </cell>
          <cell r="H1569" t="str">
            <v>[USD 000s / GWh]</v>
          </cell>
          <cell r="I1569" t="str">
            <v>[Calc]</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row>
        <row r="1570">
          <cell r="A1570">
            <v>1570</v>
          </cell>
          <cell r="E1570" t="str">
            <v>Total Price</v>
          </cell>
          <cell r="H1570" t="str">
            <v>[USD 000s / GWh]</v>
          </cell>
          <cell r="I1570" t="str">
            <v>[Calc]</v>
          </cell>
          <cell r="K1570">
            <v>41</v>
          </cell>
          <cell r="L1570">
            <v>43</v>
          </cell>
          <cell r="M1570">
            <v>43</v>
          </cell>
          <cell r="N1570">
            <v>41</v>
          </cell>
          <cell r="O1570">
            <v>40.999999999999993</v>
          </cell>
          <cell r="P1570">
            <v>41.999999999999986</v>
          </cell>
          <cell r="Q1570">
            <v>39.999999999999986</v>
          </cell>
          <cell r="R1570">
            <v>39.999999999999986</v>
          </cell>
          <cell r="S1570">
            <v>39.999999999999986</v>
          </cell>
          <cell r="T1570">
            <v>40.980000000000025</v>
          </cell>
          <cell r="U1570">
            <v>42.080000000000027</v>
          </cell>
          <cell r="V1570">
            <v>44.710000000000029</v>
          </cell>
          <cell r="W1570">
            <v>47.140000000000036</v>
          </cell>
        </row>
        <row r="1571">
          <cell r="A1571">
            <v>1571</v>
          </cell>
        </row>
        <row r="1572">
          <cell r="A1572">
            <v>1572</v>
          </cell>
          <cell r="D1572" t="str">
            <v>Time Weighted Average Price</v>
          </cell>
        </row>
        <row r="1573">
          <cell r="A1573">
            <v>1573</v>
          </cell>
          <cell r="F1573" t="str">
            <v>Energy Revenue (PPA)</v>
          </cell>
          <cell r="H1573" t="str">
            <v>[USD 000s / GWh]</v>
          </cell>
          <cell r="I1573" t="str">
            <v>[Feed]</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row>
        <row r="1574">
          <cell r="A1574">
            <v>1574</v>
          </cell>
          <cell r="F1574" t="str">
            <v>At Market</v>
          </cell>
          <cell r="H1574" t="str">
            <v>[USD 000s / GWh]</v>
          </cell>
          <cell r="I1574" t="str">
            <v>[Feed]</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row>
        <row r="1575">
          <cell r="A1575">
            <v>1575</v>
          </cell>
          <cell r="F1575" t="str">
            <v>Inter Co.</v>
          </cell>
          <cell r="H1575" t="str">
            <v>[USD 000s / GWh]</v>
          </cell>
          <cell r="I1575" t="str">
            <v>[Feed]</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row>
        <row r="1576">
          <cell r="A1576">
            <v>1576</v>
          </cell>
        </row>
        <row r="1577">
          <cell r="A1577">
            <v>1577</v>
          </cell>
          <cell r="D1577" t="str">
            <v>Amortized Fuel Costs</v>
          </cell>
        </row>
        <row r="1578">
          <cell r="A1578">
            <v>1578</v>
          </cell>
          <cell r="F1578" t="str">
            <v>Amortized Fuel Costs</v>
          </cell>
          <cell r="H1578" t="str">
            <v>[USD 000s]</v>
          </cell>
          <cell r="I1578" t="str">
            <v>[Feed]</v>
          </cell>
          <cell r="K1578">
            <v>4826.911846846353</v>
          </cell>
          <cell r="L1578">
            <v>10239.273686389872</v>
          </cell>
          <cell r="M1578">
            <v>10752.126797892824</v>
          </cell>
          <cell r="N1578">
            <v>13381.123763233922</v>
          </cell>
          <cell r="O1578">
            <v>13123.456846813497</v>
          </cell>
          <cell r="P1578">
            <v>13826.072894117646</v>
          </cell>
          <cell r="Q1578">
            <v>15082.988611764704</v>
          </cell>
          <cell r="R1578">
            <v>13936.983137042822</v>
          </cell>
          <cell r="S1578">
            <v>14098.534978323956</v>
          </cell>
          <cell r="T1578">
            <v>15969.116977257627</v>
          </cell>
          <cell r="U1578">
            <v>17357.941897850007</v>
          </cell>
          <cell r="V1578">
            <v>23332.005509679908</v>
          </cell>
          <cell r="W1578">
            <v>5896.0754614185207</v>
          </cell>
        </row>
        <row r="1579">
          <cell r="A1579">
            <v>1579</v>
          </cell>
          <cell r="F1579" t="str">
            <v>Total Volume Produced</v>
          </cell>
          <cell r="H1579" t="str">
            <v>[GWh]</v>
          </cell>
          <cell r="I1579" t="str">
            <v>[Feed]</v>
          </cell>
          <cell r="K1579">
            <v>2152.0051200000003</v>
          </cell>
          <cell r="L1579">
            <v>3777.5788800000005</v>
          </cell>
          <cell r="M1579">
            <v>3765.8832000000002</v>
          </cell>
          <cell r="N1579">
            <v>4268.9232000000002</v>
          </cell>
          <cell r="O1579">
            <v>3809.8992000000003</v>
          </cell>
          <cell r="P1579">
            <v>3821.5948800000006</v>
          </cell>
          <cell r="Q1579">
            <v>4268.9232000000002</v>
          </cell>
          <cell r="R1579">
            <v>3809.8992000000003</v>
          </cell>
          <cell r="S1579">
            <v>3809.8992000000003</v>
          </cell>
          <cell r="T1579">
            <v>4280.6188800000009</v>
          </cell>
          <cell r="U1579">
            <v>3809.8992000000003</v>
          </cell>
          <cell r="V1579">
            <v>3809.8992000000003</v>
          </cell>
          <cell r="W1579">
            <v>1052.6112000000003</v>
          </cell>
        </row>
        <row r="1580">
          <cell r="A1580">
            <v>1580</v>
          </cell>
          <cell r="E1580" t="str">
            <v>Amortized Fuel Costs per GWh</v>
          </cell>
          <cell r="H1580" t="str">
            <v>[USD 000s / GWh]</v>
          </cell>
          <cell r="I1580" t="str">
            <v>[Calc]</v>
          </cell>
          <cell r="K1580">
            <v>2.2429834399494144</v>
          </cell>
          <cell r="L1580">
            <v>2.7105386840763654</v>
          </cell>
          <cell r="M1580">
            <v>2.8551408067814807</v>
          </cell>
          <cell r="N1580">
            <v>3.1345431005256597</v>
          </cell>
          <cell r="O1580">
            <v>3.4445679945583589</v>
          </cell>
          <cell r="P1580">
            <v>3.6178803165336153</v>
          </cell>
          <cell r="Q1580">
            <v>3.5332068311195441</v>
          </cell>
          <cell r="R1580">
            <v>3.6580976045357896</v>
          </cell>
          <cell r="S1580">
            <v>3.7005007844627373</v>
          </cell>
          <cell r="T1580">
            <v>3.7305626651017394</v>
          </cell>
          <cell r="U1580">
            <v>4.5560107988815046</v>
          </cell>
          <cell r="V1580">
            <v>6.1240479826027698</v>
          </cell>
          <cell r="W1580">
            <v>5.6013801310669304</v>
          </cell>
        </row>
        <row r="1581">
          <cell r="A1581">
            <v>1581</v>
          </cell>
        </row>
        <row r="1582">
          <cell r="A1582">
            <v>1582</v>
          </cell>
          <cell r="D1582" t="str">
            <v>Other O&amp;M Expense</v>
          </cell>
        </row>
        <row r="1583">
          <cell r="A1583">
            <v>1583</v>
          </cell>
          <cell r="F1583" t="str">
            <v>Other O&amp;M Expense</v>
          </cell>
          <cell r="H1583" t="str">
            <v>[USD 000s]</v>
          </cell>
          <cell r="I1583" t="str">
            <v>[Feed]</v>
          </cell>
          <cell r="K1583">
            <v>37900</v>
          </cell>
          <cell r="L1583">
            <v>73200</v>
          </cell>
          <cell r="M1583">
            <v>74663.999999999985</v>
          </cell>
          <cell r="N1583">
            <v>76157.279999999999</v>
          </cell>
          <cell r="O1583">
            <v>77680.425600000002</v>
          </cell>
          <cell r="P1583">
            <v>79234.034112000008</v>
          </cell>
          <cell r="Q1583">
            <v>80818.714794240004</v>
          </cell>
          <cell r="R1583">
            <v>82435.089090124806</v>
          </cell>
          <cell r="S1583">
            <v>84083.790871927296</v>
          </cell>
          <cell r="T1583">
            <v>85765.466689365858</v>
          </cell>
          <cell r="U1583">
            <v>87480.776023153157</v>
          </cell>
          <cell r="V1583">
            <v>89230.391543616221</v>
          </cell>
          <cell r="W1583">
            <v>22442.054640284845</v>
          </cell>
        </row>
        <row r="1584">
          <cell r="A1584">
            <v>1584</v>
          </cell>
          <cell r="F1584" t="str">
            <v>Total Volume Produced</v>
          </cell>
          <cell r="H1584" t="str">
            <v>[GWh]</v>
          </cell>
          <cell r="I1584" t="str">
            <v>[Feed]</v>
          </cell>
          <cell r="K1584">
            <v>2152.0051200000003</v>
          </cell>
          <cell r="L1584">
            <v>3777.5788800000005</v>
          </cell>
          <cell r="M1584">
            <v>3765.8832000000002</v>
          </cell>
          <cell r="N1584">
            <v>4268.9232000000002</v>
          </cell>
          <cell r="O1584">
            <v>3809.8992000000003</v>
          </cell>
          <cell r="P1584">
            <v>3821.5948800000006</v>
          </cell>
          <cell r="Q1584">
            <v>4268.9232000000002</v>
          </cell>
          <cell r="R1584">
            <v>3809.8992000000003</v>
          </cell>
          <cell r="S1584">
            <v>3809.8992000000003</v>
          </cell>
          <cell r="T1584">
            <v>4280.6188800000009</v>
          </cell>
          <cell r="U1584">
            <v>3809.8992000000003</v>
          </cell>
          <cell r="V1584">
            <v>3809.8992000000003</v>
          </cell>
          <cell r="W1584">
            <v>1052.6112000000003</v>
          </cell>
        </row>
        <row r="1585">
          <cell r="A1585">
            <v>1585</v>
          </cell>
          <cell r="E1585" t="str">
            <v>Other O&amp;M Expense per GWh</v>
          </cell>
          <cell r="H1585" t="str">
            <v>[USD 000s / GWh]</v>
          </cell>
          <cell r="I1585" t="str">
            <v>[Calc]</v>
          </cell>
          <cell r="K1585">
            <v>17.611482262644429</v>
          </cell>
          <cell r="L1585">
            <v>19.377490801727479</v>
          </cell>
          <cell r="M1585">
            <v>19.826424781310259</v>
          </cell>
          <cell r="N1585">
            <v>17.839927408391887</v>
          </cell>
          <cell r="O1585">
            <v>20.389102577831981</v>
          </cell>
          <cell r="P1585">
            <v>20.733237457132034</v>
          </cell>
          <cell r="Q1585">
            <v>18.931873685204739</v>
          </cell>
          <cell r="R1585">
            <v>21.637078768415922</v>
          </cell>
          <cell r="S1585">
            <v>22.069820343784237</v>
          </cell>
          <cell r="T1585">
            <v>20.035763307516376</v>
          </cell>
          <cell r="U1585">
            <v>22.961441085673119</v>
          </cell>
          <cell r="V1585">
            <v>23.420669907386582</v>
          </cell>
          <cell r="W1585">
            <v>21.320364670530619</v>
          </cell>
        </row>
        <row r="1586">
          <cell r="A1586">
            <v>1586</v>
          </cell>
        </row>
        <row r="1587">
          <cell r="A1587">
            <v>1587</v>
          </cell>
          <cell r="E1587" t="str">
            <v>Check</v>
          </cell>
          <cell r="K1587">
            <v>12342.75335715069</v>
          </cell>
          <cell r="L1587">
            <v>41368.011498130159</v>
          </cell>
          <cell r="M1587">
            <v>40672.552974649072</v>
          </cell>
          <cell r="N1587">
            <v>20471.887256399983</v>
          </cell>
          <cell r="O1587">
            <v>42211.930633315802</v>
          </cell>
          <cell r="P1587">
            <v>42994.892057182151</v>
          </cell>
          <cell r="Q1587">
            <v>21476.702892925412</v>
          </cell>
          <cell r="R1587">
            <v>44574.101988797906</v>
          </cell>
          <cell r="S1587">
            <v>45393.195943773855</v>
          </cell>
          <cell r="T1587">
            <v>22554.132180931272</v>
          </cell>
          <cell r="U1587">
            <v>47080.857128606382</v>
          </cell>
          <cell r="V1587">
            <v>41706.024964685013</v>
          </cell>
          <cell r="W1587">
            <v>5837.5743024020558</v>
          </cell>
        </row>
        <row r="1588">
          <cell r="A1588">
            <v>1588</v>
          </cell>
        </row>
        <row r="1589">
          <cell r="A1589">
            <v>1589</v>
          </cell>
          <cell r="D1589" t="str">
            <v>Operational Working Capital</v>
          </cell>
          <cell r="H1589" t="str">
            <v>[USD 000s]</v>
          </cell>
          <cell r="I1589" t="str">
            <v>[Feed]</v>
          </cell>
          <cell r="K1589">
            <v>4996.1879659543392</v>
          </cell>
          <cell r="L1589">
            <v>2988.9900284891537</v>
          </cell>
          <cell r="M1589">
            <v>2783.0353854459136</v>
          </cell>
          <cell r="N1589">
            <v>5433.0569953000013</v>
          </cell>
          <cell r="O1589">
            <v>2009.45924722368</v>
          </cell>
          <cell r="P1589">
            <v>2256.5048992348165</v>
          </cell>
          <cell r="Q1589">
            <v>4855.1258594028768</v>
          </cell>
          <cell r="R1589">
            <v>1348.898076756439</v>
          </cell>
          <cell r="S1589">
            <v>1226.5817653582326</v>
          </cell>
          <cell r="T1589">
            <v>4991.6802360085858</v>
          </cell>
          <cell r="U1589">
            <v>1671.5770986867155</v>
          </cell>
          <cell r="V1589">
            <v>3017.0147269749086</v>
          </cell>
          <cell r="W1589">
            <v>6590.200003871505</v>
          </cell>
        </row>
        <row r="1590">
          <cell r="A1590">
            <v>1590</v>
          </cell>
          <cell r="D1590" t="str">
            <v>Revenues</v>
          </cell>
          <cell r="H1590" t="str">
            <v>[USD 000s]</v>
          </cell>
          <cell r="I1590" t="str">
            <v>[Feed]</v>
          </cell>
          <cell r="K1590">
            <v>88232.209920000008</v>
          </cell>
          <cell r="L1590">
            <v>162435.89184000003</v>
          </cell>
          <cell r="M1590">
            <v>161932.97760000001</v>
          </cell>
          <cell r="N1590">
            <v>175025.8512</v>
          </cell>
          <cell r="O1590">
            <v>156205.86719999998</v>
          </cell>
          <cell r="P1590">
            <v>160506.98495999997</v>
          </cell>
          <cell r="Q1590">
            <v>170756.92799999996</v>
          </cell>
          <cell r="R1590">
            <v>152395.96799999996</v>
          </cell>
          <cell r="S1590">
            <v>152395.96799999996</v>
          </cell>
          <cell r="T1590">
            <v>175419.76170240014</v>
          </cell>
          <cell r="U1590">
            <v>160320.5583360001</v>
          </cell>
          <cell r="V1590">
            <v>170340.59323200013</v>
          </cell>
          <cell r="W1590">
            <v>49620.091968000052</v>
          </cell>
        </row>
        <row r="1591">
          <cell r="A1591">
            <v>1591</v>
          </cell>
          <cell r="D1591" t="str">
            <v>Operational Working Capital as a % of Revenue</v>
          </cell>
          <cell r="H1591" t="str">
            <v>[%]</v>
          </cell>
          <cell r="I1591" t="str">
            <v>[Calc]</v>
          </cell>
          <cell r="K1591">
            <v>5.6625442913470873E-2</v>
          </cell>
          <cell r="L1591">
            <v>1.8401044218929893E-2</v>
          </cell>
          <cell r="M1591">
            <v>1.7186341081928659E-2</v>
          </cell>
          <cell r="N1591">
            <v>3.1041454494009062E-2</v>
          </cell>
          <cell r="O1591">
            <v>1.286417266677215E-2</v>
          </cell>
          <cell r="P1591">
            <v>1.4058608725328442E-2</v>
          </cell>
          <cell r="Q1591">
            <v>2.8432965597758226E-2</v>
          </cell>
          <cell r="R1591">
            <v>8.8512714244279693E-3</v>
          </cell>
          <cell r="S1591">
            <v>8.0486497212198735E-3</v>
          </cell>
          <cell r="T1591">
            <v>2.8455632293452649E-2</v>
          </cell>
          <cell r="U1591">
            <v>1.042646754749582E-2</v>
          </cell>
          <cell r="V1591">
            <v>1.7711660325532629E-2</v>
          </cell>
          <cell r="W1591">
            <v>0.13281313561694966</v>
          </cell>
        </row>
        <row r="1592">
          <cell r="A1592">
            <v>1592</v>
          </cell>
        </row>
        <row r="1593">
          <cell r="A1593">
            <v>1593</v>
          </cell>
          <cell r="D1593" t="str">
            <v>Maintenance Capex</v>
          </cell>
          <cell r="H1593" t="str">
            <v>[USD 000s]</v>
          </cell>
          <cell r="I1593" t="str">
            <v>[Feed]</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row>
        <row r="1594">
          <cell r="A1594">
            <v>1594</v>
          </cell>
          <cell r="D1594" t="str">
            <v>Plant Size (Gross)</v>
          </cell>
          <cell r="H1594" t="str">
            <v>[USD 000s]</v>
          </cell>
          <cell r="I1594" t="str">
            <v>[Feed]</v>
          </cell>
          <cell r="K1594">
            <v>6500</v>
          </cell>
          <cell r="L1594">
            <v>15500</v>
          </cell>
          <cell r="M1594">
            <v>25700</v>
          </cell>
          <cell r="N1594">
            <v>35900</v>
          </cell>
          <cell r="O1594">
            <v>45100</v>
          </cell>
          <cell r="P1594">
            <v>53300</v>
          </cell>
          <cell r="Q1594">
            <v>60500</v>
          </cell>
          <cell r="R1594">
            <v>66700</v>
          </cell>
          <cell r="S1594">
            <v>71900</v>
          </cell>
          <cell r="T1594">
            <v>76100</v>
          </cell>
          <cell r="U1594">
            <v>79300</v>
          </cell>
          <cell r="V1594">
            <v>80500</v>
          </cell>
          <cell r="W1594">
            <v>81700</v>
          </cell>
        </row>
        <row r="1595">
          <cell r="A1595">
            <v>1595</v>
          </cell>
          <cell r="D1595" t="str">
            <v>Maintenance Capex as a % of Plant Size</v>
          </cell>
          <cell r="H1595" t="str">
            <v>[%]</v>
          </cell>
          <cell r="I1595" t="str">
            <v>[Calc]</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row>
        <row r="1596">
          <cell r="A1596">
            <v>1596</v>
          </cell>
        </row>
        <row r="1597">
          <cell r="A1597">
            <v>1597</v>
          </cell>
          <cell r="D1597" t="str">
            <v>Maintenance Capex</v>
          </cell>
          <cell r="H1597" t="str">
            <v>[USD 000s]</v>
          </cell>
          <cell r="I1597" t="str">
            <v>[Feed]</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row>
        <row r="1598">
          <cell r="A1598">
            <v>1598</v>
          </cell>
          <cell r="D1598" t="str">
            <v>Book Depreciation</v>
          </cell>
          <cell r="H1598" t="str">
            <v>[USD 000s]</v>
          </cell>
          <cell r="I1598" t="str">
            <v>[Feed]</v>
          </cell>
          <cell r="K1598">
            <v>216.66666666666666</v>
          </cell>
          <cell r="L1598">
            <v>1033.3333333333333</v>
          </cell>
          <cell r="M1598">
            <v>1713.3333333333333</v>
          </cell>
          <cell r="N1598">
            <v>2393.3333333333335</v>
          </cell>
          <cell r="O1598">
            <v>3006.666666666667</v>
          </cell>
          <cell r="P1598">
            <v>3553.3333333333335</v>
          </cell>
          <cell r="Q1598">
            <v>4033.3333333333335</v>
          </cell>
          <cell r="R1598">
            <v>4446.666666666667</v>
          </cell>
          <cell r="S1598">
            <v>4793.333333333333</v>
          </cell>
          <cell r="T1598">
            <v>5073.333333333333</v>
          </cell>
          <cell r="U1598">
            <v>5286.6666666666661</v>
          </cell>
          <cell r="V1598">
            <v>5366.6666666666661</v>
          </cell>
          <cell r="W1598">
            <v>40783.333333333336</v>
          </cell>
        </row>
        <row r="1599">
          <cell r="A1599">
            <v>1599</v>
          </cell>
          <cell r="D1599" t="str">
            <v>Maintenance Capex as a % of Book Depreciation</v>
          </cell>
          <cell r="H1599" t="str">
            <v>[%]</v>
          </cell>
          <cell r="I1599" t="str">
            <v>[Calc]</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row>
        <row r="1600">
          <cell r="A1600">
            <v>1600</v>
          </cell>
        </row>
        <row r="1601">
          <cell r="A1601">
            <v>1601</v>
          </cell>
          <cell r="D1601" t="str">
            <v>Current Assets Days</v>
          </cell>
        </row>
        <row r="1602">
          <cell r="A1602">
            <v>1602</v>
          </cell>
          <cell r="E1602" t="str">
            <v>Customer (less allowance for doubtful accounts)</v>
          </cell>
          <cell r="H1602" t="str">
            <v>[Days]</v>
          </cell>
          <cell r="I1602" t="str">
            <v>[Feed]</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row>
        <row r="1603">
          <cell r="A1603">
            <v>1603</v>
          </cell>
          <cell r="E1603" t="str">
            <v>Intercompany Creditors</v>
          </cell>
          <cell r="H1603" t="str">
            <v>[Days]</v>
          </cell>
          <cell r="I1603" t="str">
            <v>[Feed]</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row>
        <row r="1604">
          <cell r="A1604">
            <v>1604</v>
          </cell>
          <cell r="E1604" t="str">
            <v>Prepayments and other</v>
          </cell>
          <cell r="H1604" t="str">
            <v>[Days]</v>
          </cell>
          <cell r="I1604" t="str">
            <v>[Feed]</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row>
        <row r="1605">
          <cell r="A1605">
            <v>1605</v>
          </cell>
        </row>
        <row r="1606">
          <cell r="A1606">
            <v>1606</v>
          </cell>
          <cell r="E1606" t="str">
            <v>Inventory Turn</v>
          </cell>
          <cell r="H1606" t="str">
            <v>[#]</v>
          </cell>
          <cell r="I1606" t="str">
            <v>[Feed]</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row>
        <row r="1607">
          <cell r="A1607">
            <v>1607</v>
          </cell>
        </row>
        <row r="1608">
          <cell r="A1608">
            <v>1608</v>
          </cell>
          <cell r="D1608" t="str">
            <v>Current Liabilities Days</v>
          </cell>
        </row>
        <row r="1609">
          <cell r="A1609">
            <v>1609</v>
          </cell>
          <cell r="E1609" t="str">
            <v>Accounts payable</v>
          </cell>
          <cell r="H1609" t="str">
            <v>[Days]</v>
          </cell>
          <cell r="I1609" t="str">
            <v>[Feed]</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row>
        <row r="1610">
          <cell r="A1610">
            <v>1610</v>
          </cell>
          <cell r="E1610" t="str">
            <v>Intercompany Debtors</v>
          </cell>
          <cell r="H1610" t="str">
            <v>[Days]</v>
          </cell>
          <cell r="I1610" t="str">
            <v>[Feed]</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row>
        <row r="1611">
          <cell r="A1611">
            <v>1611</v>
          </cell>
          <cell r="E1611" t="str">
            <v>Taxes Accrued</v>
          </cell>
          <cell r="H1611" t="str">
            <v>[Days]</v>
          </cell>
          <cell r="I1611" t="str">
            <v>[Feed]</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row>
        <row r="1612">
          <cell r="A1612">
            <v>1612</v>
          </cell>
        </row>
        <row r="1613">
          <cell r="A1613">
            <v>1613</v>
          </cell>
          <cell r="D1613" t="str">
            <v>Gross Margin</v>
          </cell>
        </row>
        <row r="1614">
          <cell r="A1614">
            <v>1614</v>
          </cell>
          <cell r="E1614" t="str">
            <v>Fuel Costs</v>
          </cell>
          <cell r="H1614" t="str">
            <v>[USD 000s]</v>
          </cell>
          <cell r="I1614" t="str">
            <v>[Feed]</v>
          </cell>
          <cell r="K1614">
            <v>6871.3167108463531</v>
          </cell>
          <cell r="L1614">
            <v>13827.973622389873</v>
          </cell>
          <cell r="M1614">
            <v>14329.715837892825</v>
          </cell>
          <cell r="N1614">
            <v>17436.600803233923</v>
          </cell>
          <cell r="O1614">
            <v>16742.861086813497</v>
          </cell>
          <cell r="P1614">
            <v>17456.588030117648</v>
          </cell>
          <cell r="Q1614">
            <v>19138.465651764702</v>
          </cell>
          <cell r="R1614">
            <v>17556.387377042822</v>
          </cell>
          <cell r="S1614">
            <v>17717.939218323958</v>
          </cell>
          <cell r="T1614">
            <v>20035.704913257629</v>
          </cell>
          <cell r="U1614">
            <v>20977.346137850007</v>
          </cell>
          <cell r="V1614">
            <v>26951.409749679908</v>
          </cell>
          <cell r="W1614">
            <v>6896.0561014185205</v>
          </cell>
        </row>
        <row r="1615">
          <cell r="A1615">
            <v>1615</v>
          </cell>
          <cell r="E1615" t="str">
            <v>Revenues</v>
          </cell>
          <cell r="H1615" t="str">
            <v>[USD 000s]</v>
          </cell>
          <cell r="I1615" t="str">
            <v>[Feed]</v>
          </cell>
          <cell r="K1615">
            <v>88232.209920000008</v>
          </cell>
          <cell r="L1615">
            <v>162435.89184000003</v>
          </cell>
          <cell r="M1615">
            <v>161932.97760000001</v>
          </cell>
          <cell r="N1615">
            <v>175025.8512</v>
          </cell>
          <cell r="O1615">
            <v>156205.86719999998</v>
          </cell>
          <cell r="P1615">
            <v>160506.98495999997</v>
          </cell>
          <cell r="Q1615">
            <v>170756.92799999996</v>
          </cell>
          <cell r="R1615">
            <v>152395.96799999996</v>
          </cell>
          <cell r="S1615">
            <v>152395.96799999996</v>
          </cell>
          <cell r="T1615">
            <v>175419.76170240014</v>
          </cell>
          <cell r="U1615">
            <v>160320.5583360001</v>
          </cell>
          <cell r="V1615">
            <v>170340.59323200013</v>
          </cell>
          <cell r="W1615">
            <v>49620.091968000052</v>
          </cell>
        </row>
        <row r="1616">
          <cell r="A1616">
            <v>1616</v>
          </cell>
          <cell r="E1616" t="str">
            <v>Gross Margin</v>
          </cell>
          <cell r="H1616" t="str">
            <v>[%]</v>
          </cell>
          <cell r="I1616" t="str">
            <v>[Calc]</v>
          </cell>
          <cell r="K1616">
            <v>0.92212235512318497</v>
          </cell>
          <cell r="L1616">
            <v>0.91487119339357292</v>
          </cell>
          <cell r="M1616">
            <v>0.91150835333066327</v>
          </cell>
          <cell r="N1616">
            <v>0.90037699754815459</v>
          </cell>
          <cell r="O1616">
            <v>0.89281541476686932</v>
          </cell>
          <cell r="P1616">
            <v>0.89124094484443772</v>
          </cell>
          <cell r="Q1616">
            <v>0.8879198292220114</v>
          </cell>
          <cell r="R1616">
            <v>0.88479755988660524</v>
          </cell>
          <cell r="S1616">
            <v>0.88373748038843147</v>
          </cell>
          <cell r="T1616">
            <v>0.88578421998287615</v>
          </cell>
          <cell r="U1616">
            <v>0.86915373576802513</v>
          </cell>
          <cell r="V1616">
            <v>0.84177928913883326</v>
          </cell>
          <cell r="W1616">
            <v>0.86102290769904699</v>
          </cell>
        </row>
        <row r="1617">
          <cell r="A1617">
            <v>1617</v>
          </cell>
        </row>
        <row r="1618">
          <cell r="A1618">
            <v>1618</v>
          </cell>
          <cell r="E1618" t="str">
            <v>Volume Produced</v>
          </cell>
          <cell r="H1618" t="str">
            <v>[GWh]</v>
          </cell>
          <cell r="I1618" t="str">
            <v>[Feed]</v>
          </cell>
          <cell r="K1618">
            <v>2152.0051200000003</v>
          </cell>
          <cell r="L1618">
            <v>3777.5788800000005</v>
          </cell>
          <cell r="M1618">
            <v>3765.8832000000002</v>
          </cell>
          <cell r="N1618">
            <v>4268.9232000000002</v>
          </cell>
          <cell r="O1618">
            <v>3809.8992000000003</v>
          </cell>
          <cell r="P1618">
            <v>3821.5948800000006</v>
          </cell>
          <cell r="Q1618">
            <v>4268.9232000000002</v>
          </cell>
          <cell r="R1618">
            <v>3809.8992000000003</v>
          </cell>
          <cell r="S1618">
            <v>3809.8992000000003</v>
          </cell>
          <cell r="T1618">
            <v>4280.6188800000009</v>
          </cell>
          <cell r="U1618">
            <v>3809.8992000000003</v>
          </cell>
          <cell r="V1618">
            <v>3809.8992000000003</v>
          </cell>
          <cell r="W1618">
            <v>1052.6112000000003</v>
          </cell>
        </row>
        <row r="1619">
          <cell r="A1619">
            <v>1619</v>
          </cell>
        </row>
        <row r="1620">
          <cell r="A1620">
            <v>1620</v>
          </cell>
          <cell r="D1620" t="str">
            <v>EBIT Margin</v>
          </cell>
        </row>
        <row r="1621">
          <cell r="A1621">
            <v>1621</v>
          </cell>
          <cell r="E1621" t="str">
            <v>EBIT</v>
          </cell>
          <cell r="H1621" t="str">
            <v>[USD 000s]</v>
          </cell>
          <cell r="I1621" t="str">
            <v>[Feed]</v>
          </cell>
          <cell r="K1621">
            <v>30433.53678221301</v>
          </cell>
          <cell r="L1621">
            <v>31595.248322146646</v>
          </cell>
          <cell r="M1621">
            <v>29130.93949412481</v>
          </cell>
          <cell r="N1621">
            <v>57622.201847032753</v>
          </cell>
          <cell r="O1621">
            <v>15183.362453203992</v>
          </cell>
          <cell r="P1621">
            <v>15898.627563366836</v>
          </cell>
          <cell r="Q1621">
            <v>44345.163367736495</v>
          </cell>
          <cell r="R1621">
            <v>2003.1021173677525</v>
          </cell>
          <cell r="S1621">
            <v>-972.91212735849535</v>
          </cell>
          <cell r="T1621">
            <v>41057.68752151206</v>
          </cell>
          <cell r="U1621">
            <v>-1385.708380276081</v>
          </cell>
          <cell r="V1621">
            <v>6705.4795473523209</v>
          </cell>
          <cell r="W1621">
            <v>-26208.81503313734</v>
          </cell>
        </row>
        <row r="1622">
          <cell r="A1622">
            <v>1622</v>
          </cell>
          <cell r="E1622" t="str">
            <v>Revenues</v>
          </cell>
          <cell r="H1622" t="str">
            <v>[USD 000s]</v>
          </cell>
          <cell r="I1622" t="str">
            <v>[Feed]</v>
          </cell>
          <cell r="K1622">
            <v>88232.209920000008</v>
          </cell>
          <cell r="L1622">
            <v>162435.89184000003</v>
          </cell>
          <cell r="M1622">
            <v>161932.97760000001</v>
          </cell>
          <cell r="N1622">
            <v>175025.8512</v>
          </cell>
          <cell r="O1622">
            <v>156205.86719999998</v>
          </cell>
          <cell r="P1622">
            <v>160506.98495999997</v>
          </cell>
          <cell r="Q1622">
            <v>170756.92799999996</v>
          </cell>
          <cell r="R1622">
            <v>152395.96799999996</v>
          </cell>
          <cell r="S1622">
            <v>152395.96799999996</v>
          </cell>
          <cell r="T1622">
            <v>175419.76170240014</v>
          </cell>
          <cell r="U1622">
            <v>160320.5583360001</v>
          </cell>
          <cell r="V1622">
            <v>170340.59323200013</v>
          </cell>
          <cell r="W1622">
            <v>49620.091968000052</v>
          </cell>
        </row>
        <row r="1623">
          <cell r="A1623">
            <v>1623</v>
          </cell>
          <cell r="E1623" t="str">
            <v>EBIT Margin</v>
          </cell>
          <cell r="H1623" t="str">
            <v>[%]</v>
          </cell>
          <cell r="I1623" t="str">
            <v>[Calc]</v>
          </cell>
          <cell r="K1623">
            <v>0.34492547347286262</v>
          </cell>
          <cell r="L1623">
            <v>0.19450903346698822</v>
          </cell>
          <cell r="M1623">
            <v>0.17989504007073115</v>
          </cell>
          <cell r="N1623">
            <v>0.32922109192423543</v>
          </cell>
          <cell r="O1623">
            <v>9.7200974107866253E-2</v>
          </cell>
          <cell r="P1623">
            <v>9.9052558786329084E-2</v>
          </cell>
          <cell r="Q1623">
            <v>0.2596975940427817</v>
          </cell>
          <cell r="R1623">
            <v>1.3144062429314094E-2</v>
          </cell>
          <cell r="S1623">
            <v>-6.3841067459113852E-3</v>
          </cell>
          <cell r="T1623">
            <v>0.23405394650556235</v>
          </cell>
          <cell r="U1623">
            <v>-8.6433604938669882E-3</v>
          </cell>
          <cell r="V1623">
            <v>3.9365129709391149E-2</v>
          </cell>
          <cell r="W1623">
            <v>-0.5281895698629373</v>
          </cell>
        </row>
        <row r="1624">
          <cell r="A1624">
            <v>1624</v>
          </cell>
        </row>
        <row r="1625">
          <cell r="A1625">
            <v>1625</v>
          </cell>
          <cell r="D1625" t="str">
            <v>EBITDA Margin</v>
          </cell>
        </row>
        <row r="1626">
          <cell r="A1626">
            <v>1626</v>
          </cell>
          <cell r="E1626" t="str">
            <v>EBITDA</v>
          </cell>
          <cell r="H1626" t="str">
            <v>[USD 000s]</v>
          </cell>
          <cell r="I1626" t="str">
            <v>[Feed]</v>
          </cell>
          <cell r="K1626">
            <v>35477.115295726027</v>
          </cell>
          <cell r="L1626">
            <v>42867.85534186985</v>
          </cell>
          <cell r="M1626">
            <v>41596.399625350969</v>
          </cell>
          <cell r="N1626">
            <v>73396.658943600007</v>
          </cell>
          <cell r="O1626">
            <v>31313.485966684158</v>
          </cell>
          <cell r="P1626">
            <v>33278.033790817812</v>
          </cell>
          <cell r="Q1626">
            <v>63461.485312834528</v>
          </cell>
          <cell r="R1626">
            <v>20386.751921077241</v>
          </cell>
          <cell r="S1626">
            <v>17918.956184298793</v>
          </cell>
          <cell r="T1626">
            <v>62100.137832103021</v>
          </cell>
          <cell r="U1626">
            <v>21258.900184240592</v>
          </cell>
          <cell r="V1626">
            <v>35404.151723698895</v>
          </cell>
          <cell r="W1626">
            <v>20470.593761614517</v>
          </cell>
        </row>
        <row r="1627">
          <cell r="A1627">
            <v>1627</v>
          </cell>
          <cell r="E1627" t="str">
            <v>Revenues</v>
          </cell>
          <cell r="H1627" t="str">
            <v>[USD 000s]</v>
          </cell>
          <cell r="I1627" t="str">
            <v>[Feed]</v>
          </cell>
          <cell r="K1627">
            <v>88232.209920000008</v>
          </cell>
          <cell r="L1627">
            <v>162435.89184000003</v>
          </cell>
          <cell r="M1627">
            <v>161932.97760000001</v>
          </cell>
          <cell r="N1627">
            <v>175025.8512</v>
          </cell>
          <cell r="O1627">
            <v>156205.86719999998</v>
          </cell>
          <cell r="P1627">
            <v>160506.98495999997</v>
          </cell>
          <cell r="Q1627">
            <v>170756.92799999996</v>
          </cell>
          <cell r="R1627">
            <v>152395.96799999996</v>
          </cell>
          <cell r="S1627">
            <v>152395.96799999996</v>
          </cell>
          <cell r="T1627">
            <v>175419.76170240014</v>
          </cell>
          <cell r="U1627">
            <v>160320.5583360001</v>
          </cell>
          <cell r="V1627">
            <v>170340.59323200013</v>
          </cell>
          <cell r="W1627">
            <v>49620.091968000052</v>
          </cell>
        </row>
        <row r="1628">
          <cell r="A1628">
            <v>1628</v>
          </cell>
          <cell r="E1628" t="str">
            <v>EBITDA Margin</v>
          </cell>
          <cell r="H1628" t="str">
            <v>[%]</v>
          </cell>
          <cell r="I1628" t="str">
            <v>[Calc]</v>
          </cell>
          <cell r="K1628">
            <v>0.40208802803299459</v>
          </cell>
          <cell r="L1628">
            <v>0.26390630085680111</v>
          </cell>
          <cell r="M1628">
            <v>0.25687417252402184</v>
          </cell>
          <cell r="N1628">
            <v>0.41934753318085849</v>
          </cell>
          <cell r="O1628">
            <v>0.20046293092558154</v>
          </cell>
          <cell r="P1628">
            <v>0.20733075136331947</v>
          </cell>
          <cell r="Q1628">
            <v>0.37164808512387004</v>
          </cell>
          <cell r="R1628">
            <v>0.13377487730565973</v>
          </cell>
          <cell r="S1628">
            <v>0.11758156347219631</v>
          </cell>
          <cell r="T1628">
            <v>0.3540087914237165</v>
          </cell>
          <cell r="U1628">
            <v>0.1326024585049545</v>
          </cell>
          <cell r="V1628">
            <v>0.20784330412351695</v>
          </cell>
          <cell r="W1628">
            <v>0.41254646957962071</v>
          </cell>
        </row>
        <row r="1629">
          <cell r="A1629">
            <v>1629</v>
          </cell>
        </row>
        <row r="1630">
          <cell r="A1630">
            <v>1630</v>
          </cell>
          <cell r="D1630" t="str">
            <v>Cash Return on Investment (CROI)</v>
          </cell>
        </row>
        <row r="1631">
          <cell r="A1631">
            <v>1631</v>
          </cell>
          <cell r="F1631" t="str">
            <v>EBITDA</v>
          </cell>
          <cell r="H1631" t="str">
            <v>[USD 000s]</v>
          </cell>
          <cell r="I1631" t="str">
            <v>[Feed]</v>
          </cell>
          <cell r="K1631">
            <v>35477.115295726027</v>
          </cell>
          <cell r="L1631">
            <v>42867.85534186985</v>
          </cell>
          <cell r="M1631">
            <v>41596.399625350969</v>
          </cell>
          <cell r="N1631">
            <v>73396.658943600007</v>
          </cell>
          <cell r="O1631">
            <v>31313.485966684158</v>
          </cell>
          <cell r="P1631">
            <v>33278.033790817812</v>
          </cell>
          <cell r="Q1631">
            <v>63461.485312834528</v>
          </cell>
          <cell r="R1631">
            <v>20386.751921077241</v>
          </cell>
          <cell r="S1631">
            <v>17918.956184298793</v>
          </cell>
          <cell r="T1631">
            <v>62100.137832103021</v>
          </cell>
          <cell r="U1631">
            <v>21258.900184240592</v>
          </cell>
          <cell r="V1631">
            <v>35404.151723698895</v>
          </cell>
          <cell r="W1631">
            <v>20470.593761614517</v>
          </cell>
        </row>
        <row r="1632">
          <cell r="A1632">
            <v>1632</v>
          </cell>
        </row>
        <row r="1633">
          <cell r="A1633">
            <v>1633</v>
          </cell>
          <cell r="F1633" t="str">
            <v>Total Assets</v>
          </cell>
          <cell r="H1633" t="str">
            <v>[USD 000s]</v>
          </cell>
          <cell r="I1633" t="str">
            <v>[Feed]</v>
          </cell>
          <cell r="K1633">
            <v>85392.600286486966</v>
          </cell>
          <cell r="L1633">
            <v>84087.705986763773</v>
          </cell>
          <cell r="M1633">
            <v>103147.90353553761</v>
          </cell>
          <cell r="N1633">
            <v>117895.32971897034</v>
          </cell>
          <cell r="O1633">
            <v>111533.6309254902</v>
          </cell>
          <cell r="P1633">
            <v>124080.21837803921</v>
          </cell>
          <cell r="Q1633">
            <v>132825.79314734117</v>
          </cell>
          <cell r="R1633">
            <v>121378.94854787966</v>
          </cell>
          <cell r="S1633">
            <v>126366.2143192259</v>
          </cell>
          <cell r="T1633">
            <v>125727.74825216396</v>
          </cell>
          <cell r="U1633">
            <v>114016.69734740106</v>
          </cell>
          <cell r="V1633">
            <v>87182.489837705623</v>
          </cell>
          <cell r="W1633">
            <v>23035.562262953783</v>
          </cell>
        </row>
        <row r="1634">
          <cell r="A1634">
            <v>1634</v>
          </cell>
          <cell r="F1634" t="str">
            <v>Accumulated Depreciation</v>
          </cell>
          <cell r="H1634" t="str">
            <v>[USD 000s]</v>
          </cell>
          <cell r="I1634" t="str">
            <v>[Feed]</v>
          </cell>
          <cell r="K1634">
            <v>5043.57851351302</v>
          </cell>
          <cell r="L1634">
            <v>16316.185533236225</v>
          </cell>
          <cell r="M1634">
            <v>28781.645664462383</v>
          </cell>
          <cell r="N1634">
            <v>44556.102761029637</v>
          </cell>
          <cell r="O1634">
            <v>60686.226274509798</v>
          </cell>
          <cell r="P1634">
            <v>78065.632501960776</v>
          </cell>
          <cell r="Q1634">
            <v>97181.954447058815</v>
          </cell>
          <cell r="R1634">
            <v>115565.6042507683</v>
          </cell>
          <cell r="S1634">
            <v>134457.4725624256</v>
          </cell>
          <cell r="T1634">
            <v>155499.92287301656</v>
          </cell>
          <cell r="U1634">
            <v>178144.53143753324</v>
          </cell>
          <cell r="V1634">
            <v>206843.2036138798</v>
          </cell>
          <cell r="W1634">
            <v>253522.61240863166</v>
          </cell>
        </row>
        <row r="1635">
          <cell r="A1635">
            <v>1635</v>
          </cell>
          <cell r="F1635" t="str">
            <v>Current Liabilities</v>
          </cell>
          <cell r="H1635" t="str">
            <v>[USD 000s]</v>
          </cell>
          <cell r="I1635" t="str">
            <v>[Feed]</v>
          </cell>
          <cell r="K1635">
            <v>29753.96535404566</v>
          </cell>
          <cell r="L1635">
            <v>30561.45879151085</v>
          </cell>
          <cell r="M1635">
            <v>30811.249964554088</v>
          </cell>
          <cell r="N1635">
            <v>29399.333754699997</v>
          </cell>
          <cell r="O1635">
            <v>31435.620472776318</v>
          </cell>
          <cell r="P1635">
            <v>31719.313310765181</v>
          </cell>
          <cell r="Q1635">
            <v>30110.749874597117</v>
          </cell>
          <cell r="R1635">
            <v>32175.221945243557</v>
          </cell>
          <cell r="S1635">
            <v>32335.834254641763</v>
          </cell>
          <cell r="T1635">
            <v>30479.292787191425</v>
          </cell>
          <cell r="U1635">
            <v>32486.032403313293</v>
          </cell>
          <cell r="V1635">
            <v>31885.341439025102</v>
          </cell>
          <cell r="W1635">
            <v>9905.0456521285123</v>
          </cell>
        </row>
        <row r="1636">
          <cell r="A1636">
            <v>1636</v>
          </cell>
          <cell r="F1636" t="str">
            <v>Gross Investment</v>
          </cell>
          <cell r="K1636">
            <v>60682.213445954316</v>
          </cell>
          <cell r="L1636">
            <v>69842.432728489162</v>
          </cell>
          <cell r="M1636">
            <v>101118.29923544591</v>
          </cell>
          <cell r="N1636">
            <v>133052.09872529999</v>
          </cell>
          <cell r="O1636">
            <v>140784.23672722367</v>
          </cell>
          <cell r="P1636">
            <v>170426.53756923479</v>
          </cell>
          <cell r="Q1636">
            <v>199896.99771980286</v>
          </cell>
          <cell r="R1636">
            <v>204769.33085340439</v>
          </cell>
          <cell r="S1636">
            <v>228487.85262700974</v>
          </cell>
          <cell r="T1636">
            <v>250748.37833798912</v>
          </cell>
          <cell r="U1636">
            <v>259675.19638162098</v>
          </cell>
          <cell r="V1636">
            <v>262140.35201256032</v>
          </cell>
          <cell r="W1636">
            <v>266653.12901945692</v>
          </cell>
        </row>
        <row r="1637">
          <cell r="A1637">
            <v>1637</v>
          </cell>
          <cell r="E1637" t="str">
            <v>CROI</v>
          </cell>
          <cell r="H1637" t="str">
            <v>[%]</v>
          </cell>
          <cell r="I1637" t="str">
            <v>[Calc]</v>
          </cell>
          <cell r="K1637">
            <v>0.58463779221440526</v>
          </cell>
          <cell r="L1637">
            <v>0.61377952724696239</v>
          </cell>
          <cell r="M1637">
            <v>0.41136371892981566</v>
          </cell>
          <cell r="N1637">
            <v>0.55163849083760119</v>
          </cell>
          <cell r="O1637">
            <v>0.22242181862558635</v>
          </cell>
          <cell r="P1637">
            <v>0.19526321584335893</v>
          </cell>
          <cell r="Q1637">
            <v>0.31747092771142554</v>
          </cell>
          <cell r="R1637">
            <v>9.9559596332676595E-2</v>
          </cell>
          <cell r="S1637">
            <v>7.8424108670451825E-2</v>
          </cell>
          <cell r="T1637">
            <v>0.24765918026555256</v>
          </cell>
          <cell r="U1637">
            <v>8.1867272964331661E-2</v>
          </cell>
          <cell r="V1637">
            <v>0.13505800023493722</v>
          </cell>
          <cell r="W1637">
            <v>7.6768623855603943E-2</v>
          </cell>
        </row>
        <row r="1638">
          <cell r="A1638">
            <v>1638</v>
          </cell>
        </row>
        <row r="1639">
          <cell r="A1639">
            <v>1639</v>
          </cell>
          <cell r="D1639" t="str">
            <v>Debt Coverage Ratio</v>
          </cell>
        </row>
        <row r="1640">
          <cell r="A1640">
            <v>1640</v>
          </cell>
          <cell r="E1640" t="str">
            <v>EBIT/Interest Expense</v>
          </cell>
          <cell r="H1640" t="str">
            <v>[ratio]</v>
          </cell>
          <cell r="I1640" t="str">
            <v>[Calc]</v>
          </cell>
          <cell r="K1640">
            <v>338.15040869125568</v>
          </cell>
          <cell r="L1640">
            <v>175.52915734525914</v>
          </cell>
          <cell r="M1640">
            <v>161.83855274513783</v>
          </cell>
          <cell r="N1640">
            <v>320.12334359462642</v>
          </cell>
          <cell r="O1640">
            <v>84.352013628911067</v>
          </cell>
          <cell r="P1640">
            <v>88.32570868537131</v>
          </cell>
          <cell r="Q1640">
            <v>246.3620187096472</v>
          </cell>
          <cell r="R1640">
            <v>11.128345096487514</v>
          </cell>
          <cell r="S1640">
            <v>-5.4050673742138633</v>
          </cell>
          <cell r="T1640">
            <v>228.09826400840032</v>
          </cell>
          <cell r="U1640">
            <v>-7.6983798904226726</v>
          </cell>
          <cell r="V1640">
            <v>37.25266415195734</v>
          </cell>
          <cell r="W1640">
            <v>-582.41811184749645</v>
          </cell>
        </row>
        <row r="1641">
          <cell r="A1641">
            <v>1641</v>
          </cell>
          <cell r="F1641" t="str">
            <v>Average DCR</v>
          </cell>
          <cell r="H1641" t="str">
            <v>[ratio]</v>
          </cell>
          <cell r="I1641" t="str">
            <v>[Calc]</v>
          </cell>
          <cell r="K1641">
            <v>84.27991673422467</v>
          </cell>
        </row>
        <row r="1642">
          <cell r="A1642">
            <v>1642</v>
          </cell>
          <cell r="F1642" t="str">
            <v>Mininmum DCR</v>
          </cell>
          <cell r="H1642" t="str">
            <v>[ratio]</v>
          </cell>
          <cell r="I1642" t="str">
            <v>[Calc]</v>
          </cell>
          <cell r="K1642">
            <v>-582.41811184749645</v>
          </cell>
        </row>
        <row r="1643">
          <cell r="A1643">
            <v>1643</v>
          </cell>
          <cell r="E1643" t="str">
            <v>EBITDA/Interest Expense</v>
          </cell>
          <cell r="H1643" t="str">
            <v>[ratio]</v>
          </cell>
          <cell r="I1643" t="str">
            <v>[Calc]</v>
          </cell>
          <cell r="L1643">
            <v>238.15475189927696</v>
          </cell>
          <cell r="M1643">
            <v>231.09110902972759</v>
          </cell>
          <cell r="N1643">
            <v>407.75921635333339</v>
          </cell>
          <cell r="O1643">
            <v>173.96381092602311</v>
          </cell>
          <cell r="P1643">
            <v>184.8779655045434</v>
          </cell>
          <cell r="Q1643">
            <v>352.56380729352514</v>
          </cell>
          <cell r="R1643">
            <v>113.25973289487357</v>
          </cell>
          <cell r="S1643">
            <v>99.549756579437741</v>
          </cell>
          <cell r="T1643">
            <v>345.00076573390567</v>
          </cell>
          <cell r="U1643">
            <v>118.10500102355884</v>
          </cell>
          <cell r="V1643">
            <v>196.68973179832719</v>
          </cell>
          <cell r="W1643">
            <v>454.90208359143372</v>
          </cell>
        </row>
        <row r="1644">
          <cell r="A1644">
            <v>1644</v>
          </cell>
          <cell r="F1644" t="str">
            <v>Average DCR</v>
          </cell>
          <cell r="H1644" t="str">
            <v>[ratio]</v>
          </cell>
          <cell r="I1644" t="str">
            <v>[Calc]</v>
          </cell>
          <cell r="K1644" t="e">
            <v>#DIV/0!</v>
          </cell>
        </row>
        <row r="1645">
          <cell r="A1645">
            <v>1645</v>
          </cell>
          <cell r="F1645" t="str">
            <v>Mininmum DCR</v>
          </cell>
          <cell r="H1645" t="str">
            <v>[ratio]</v>
          </cell>
          <cell r="I1645" t="str">
            <v>[Calc]</v>
          </cell>
          <cell r="K1645" t="e">
            <v>#DIV/0!</v>
          </cell>
        </row>
        <row r="1646">
          <cell r="A1646">
            <v>1646</v>
          </cell>
        </row>
        <row r="1647">
          <cell r="A1647">
            <v>1647</v>
          </cell>
          <cell r="F1647" t="str">
            <v>Rule 53</v>
          </cell>
          <cell r="K1647">
            <v>-7839.1162559951626</v>
          </cell>
          <cell r="L1647">
            <v>20540.572402959617</v>
          </cell>
          <cell r="M1647">
            <v>-1827.7852684769859</v>
          </cell>
          <cell r="N1647">
            <v>17536.253210182578</v>
          </cell>
          <cell r="O1647">
            <v>17198.957926605941</v>
          </cell>
          <cell r="P1647">
            <v>-3042.3476858891627</v>
          </cell>
          <cell r="Q1647">
            <v>15553.14662604421</v>
          </cell>
          <cell r="R1647">
            <v>14580.748372155853</v>
          </cell>
          <cell r="S1647">
            <v>-5502.9517158565177</v>
          </cell>
          <cell r="T1647">
            <v>22760.77609973056</v>
          </cell>
          <cell r="U1647">
            <v>12799.345985014825</v>
          </cell>
          <cell r="V1647">
            <v>30061.362847884124</v>
          </cell>
          <cell r="W1647">
            <v>33356.343893288402</v>
          </cell>
        </row>
        <row r="1648">
          <cell r="A1648">
            <v>1648</v>
          </cell>
        </row>
        <row r="1649">
          <cell r="A1649">
            <v>1649</v>
          </cell>
          <cell r="F1649" t="str">
            <v>Capacity Charge Revenue</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row>
        <row r="1650">
          <cell r="A1650">
            <v>1650</v>
          </cell>
          <cell r="F1650" t="str">
            <v>Capacity Charge Revenue/Interest Expense</v>
          </cell>
          <cell r="I1650" t="str">
            <v>Average</v>
          </cell>
          <cell r="K1650" t="e">
            <v>#DIV/0!</v>
          </cell>
          <cell r="L1650" t="e">
            <v>#DIV/0!</v>
          </cell>
          <cell r="M1650" t="e">
            <v>#DIV/0!</v>
          </cell>
          <cell r="N1650" t="e">
            <v>#DIV/0!</v>
          </cell>
          <cell r="O1650" t="e">
            <v>#DIV/0!</v>
          </cell>
          <cell r="P1650" t="e">
            <v>#DIV/0!</v>
          </cell>
          <cell r="Q1650" t="e">
            <v>#DIV/0!</v>
          </cell>
          <cell r="R1650" t="e">
            <v>#DIV/0!</v>
          </cell>
          <cell r="S1650" t="e">
            <v>#DIV/0!</v>
          </cell>
          <cell r="T1650" t="e">
            <v>#DIV/0!</v>
          </cell>
          <cell r="U1650" t="e">
            <v>#DIV/0!</v>
          </cell>
          <cell r="V1650" t="e">
            <v>#DIV/0!</v>
          </cell>
          <cell r="W1650" t="e">
            <v>#DIV/0!</v>
          </cell>
        </row>
        <row r="1651">
          <cell r="A1651">
            <v>1651</v>
          </cell>
          <cell r="F1651" t="str">
            <v>Capacity Charge Revenue/Fixed Operating Expenses</v>
          </cell>
          <cell r="I1651" t="str">
            <v>Average</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row>
        <row r="1652">
          <cell r="A1652">
            <v>1652</v>
          </cell>
          <cell r="F1652" t="str">
            <v>Capacity Charge Rev/Fixed Oper + Interest</v>
          </cell>
          <cell r="I1652" t="str">
            <v>Average</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Version Control"/>
      <sheetName val="Switches"/>
      <sheetName val="WACC"/>
      <sheetName val="Allocator"/>
      <sheetName val="Rate Allocation"/>
      <sheetName val="Percent Feeds"/>
      <sheetName val="CapEx"/>
      <sheetName val="CTC"/>
      <sheetName val="FD PasteIn"/>
      <sheetName val="Plant Corrections"/>
      <sheetName val="Forecast Data"/>
      <sheetName val="Test"/>
      <sheetName val="Template"/>
      <sheetName val="Revenues"/>
      <sheetName val="Data Flow"/>
      <sheetName val="Generation Pre"/>
      <sheetName val="Transmission Pre"/>
      <sheetName val="Distribution Pre"/>
      <sheetName val="Customer Service Pre"/>
      <sheetName val="Gas"/>
      <sheetName val="Steam"/>
      <sheetName val="Bundled Pre"/>
      <sheetName val="Discrepancy"/>
      <sheetName val="Gen Pre Rates"/>
      <sheetName val="Transmission Rates"/>
      <sheetName val="Dist Pre Rates"/>
      <sheetName val="Cst Svc Pre Rates"/>
      <sheetName val="TOTAL Rates"/>
      <sheetName val="Retail Rates"/>
      <sheetName val="Transition"/>
      <sheetName val="Gen Trans Values"/>
      <sheetName val="Transmission Trans Values"/>
      <sheetName val="Dist Trans Values"/>
      <sheetName val="Cst Svc Trans Values"/>
      <sheetName val="Other Trans Values"/>
      <sheetName val="Amortization"/>
      <sheetName val="Generation Mid"/>
      <sheetName val="Generation Post 1"/>
      <sheetName val="CASHCO"/>
      <sheetName val="Generation Post 2"/>
      <sheetName val="Distribution Post"/>
      <sheetName val="Customer Service Post"/>
      <sheetName val="Distribution Post 2"/>
      <sheetName val="Retail"/>
      <sheetName val="Retail Elimination Sheet"/>
      <sheetName val="Generation Deregulated"/>
      <sheetName val="Generation Post"/>
      <sheetName val="Bundled Post"/>
    </sheetNames>
    <sheetDataSet>
      <sheetData sheetId="0"/>
      <sheetData sheetId="1"/>
      <sheetData sheetId="2"/>
      <sheetData sheetId="3"/>
      <sheetData sheetId="4"/>
      <sheetData sheetId="5"/>
      <sheetData sheetId="6"/>
      <sheetData sheetId="7"/>
      <sheetData sheetId="8" refreshError="1">
        <row r="16">
          <cell r="C16" t="str">
            <v>EAI</v>
          </cell>
          <cell r="D16" t="str">
            <v>EGSI-TX</v>
          </cell>
          <cell r="E16" t="str">
            <v>ELI</v>
          </cell>
          <cell r="F16" t="str">
            <v>EMI</v>
          </cell>
          <cell r="G16" t="str">
            <v>ENOI</v>
          </cell>
        </row>
        <row r="18">
          <cell r="C18">
            <v>677242.04513243621</v>
          </cell>
          <cell r="E18">
            <v>1937964.5769335765</v>
          </cell>
          <cell r="F18">
            <v>918172.07798460952</v>
          </cell>
          <cell r="G18">
            <v>535471.39656190516</v>
          </cell>
        </row>
        <row r="20">
          <cell r="C20">
            <v>677242.04513243621</v>
          </cell>
          <cell r="D20">
            <v>0</v>
          </cell>
          <cell r="E20">
            <v>1937964.5769335765</v>
          </cell>
          <cell r="F20">
            <v>918172.07798460952</v>
          </cell>
          <cell r="G20">
            <v>535471.39656190516</v>
          </cell>
        </row>
        <row r="25">
          <cell r="C25">
            <v>15013.920284315647</v>
          </cell>
          <cell r="D25">
            <v>11998.426531005482</v>
          </cell>
          <cell r="E25">
            <v>16781.851678668092</v>
          </cell>
          <cell r="F25">
            <v>2925.0421397007767</v>
          </cell>
          <cell r="G25">
            <v>49.930516544441709</v>
          </cell>
        </row>
        <row r="26">
          <cell r="C26">
            <v>22656.486700000001</v>
          </cell>
          <cell r="D26">
            <v>1791.0007559300002</v>
          </cell>
          <cell r="E26">
            <v>8627.3898899999986</v>
          </cell>
          <cell r="F26">
            <v>0</v>
          </cell>
          <cell r="G26">
            <v>0</v>
          </cell>
        </row>
        <row r="27">
          <cell r="C27">
            <v>16302.891620254368</v>
          </cell>
          <cell r="D27">
            <v>0</v>
          </cell>
          <cell r="E27">
            <v>0</v>
          </cell>
          <cell r="F27">
            <v>0</v>
          </cell>
          <cell r="G27">
            <v>0</v>
          </cell>
        </row>
        <row r="28">
          <cell r="C28">
            <v>16243.433999999999</v>
          </cell>
          <cell r="D28">
            <v>0</v>
          </cell>
          <cell r="E28">
            <v>0</v>
          </cell>
          <cell r="F28">
            <v>0</v>
          </cell>
          <cell r="G28">
            <v>0</v>
          </cell>
        </row>
        <row r="29">
          <cell r="C29">
            <v>4765.0681199999999</v>
          </cell>
          <cell r="D29">
            <v>0</v>
          </cell>
          <cell r="E29">
            <v>0</v>
          </cell>
          <cell r="F29">
            <v>0</v>
          </cell>
          <cell r="G29">
            <v>0</v>
          </cell>
        </row>
        <row r="30">
          <cell r="C30">
            <v>0</v>
          </cell>
          <cell r="D30">
            <v>0</v>
          </cell>
          <cell r="E30">
            <v>0</v>
          </cell>
          <cell r="F30">
            <v>0</v>
          </cell>
          <cell r="G30">
            <v>0</v>
          </cell>
        </row>
        <row r="31">
          <cell r="C31">
            <v>0</v>
          </cell>
          <cell r="D31">
            <v>0</v>
          </cell>
          <cell r="E31">
            <v>0</v>
          </cell>
          <cell r="F31">
            <v>0</v>
          </cell>
          <cell r="G31">
            <v>0</v>
          </cell>
        </row>
        <row r="32">
          <cell r="C32">
            <v>516.2308917445182</v>
          </cell>
          <cell r="D32">
            <v>693.80363401881607</v>
          </cell>
          <cell r="E32">
            <v>7507</v>
          </cell>
          <cell r="F32">
            <v>0</v>
          </cell>
          <cell r="G32">
            <v>95.178825000000003</v>
          </cell>
        </row>
        <row r="34">
          <cell r="C34">
            <v>75498.031616314533</v>
          </cell>
          <cell r="D34">
            <v>14483.230920954298</v>
          </cell>
          <cell r="E34">
            <v>32916.241568668091</v>
          </cell>
          <cell r="F34">
            <v>2925.0421397007767</v>
          </cell>
          <cell r="G34">
            <v>145.10934154444172</v>
          </cell>
        </row>
        <row r="37">
          <cell r="C37">
            <v>135719</v>
          </cell>
          <cell r="D37">
            <v>61973</v>
          </cell>
          <cell r="E37">
            <v>0</v>
          </cell>
          <cell r="F37">
            <v>0</v>
          </cell>
          <cell r="G37">
            <v>0</v>
          </cell>
        </row>
        <row r="39">
          <cell r="C39">
            <v>-60220.968383685467</v>
          </cell>
          <cell r="D39">
            <v>-47489.769079045698</v>
          </cell>
          <cell r="E39">
            <v>32916.241568668091</v>
          </cell>
          <cell r="F39">
            <v>2925.0421397007767</v>
          </cell>
          <cell r="G39">
            <v>145.10934154444172</v>
          </cell>
        </row>
        <row r="43">
          <cell r="C43">
            <v>0</v>
          </cell>
          <cell r="D43">
            <v>0</v>
          </cell>
          <cell r="E43">
            <v>216</v>
          </cell>
          <cell r="F43">
            <v>0</v>
          </cell>
          <cell r="G43">
            <v>0</v>
          </cell>
        </row>
        <row r="44">
          <cell r="C44">
            <v>10670.645699999999</v>
          </cell>
          <cell r="D44">
            <v>10150.992</v>
          </cell>
          <cell r="E44">
            <v>31493</v>
          </cell>
          <cell r="F44">
            <v>21376</v>
          </cell>
          <cell r="G44">
            <v>2156</v>
          </cell>
        </row>
        <row r="45">
          <cell r="C45">
            <v>134516.93918518972</v>
          </cell>
          <cell r="D45">
            <v>33098.406630014571</v>
          </cell>
          <cell r="E45">
            <v>46035.441062360733</v>
          </cell>
          <cell r="F45">
            <v>8161.5220811773943</v>
          </cell>
          <cell r="G45">
            <v>1890.7635019724937</v>
          </cell>
        </row>
        <row r="46">
          <cell r="C46">
            <v>0</v>
          </cell>
          <cell r="D46">
            <v>11105.708999999999</v>
          </cell>
          <cell r="E46">
            <v>0</v>
          </cell>
          <cell r="F46">
            <v>0</v>
          </cell>
          <cell r="G46">
            <v>245.9315</v>
          </cell>
        </row>
        <row r="47">
          <cell r="C47">
            <v>145187.58488518972</v>
          </cell>
          <cell r="D47">
            <v>54355.107630014565</v>
          </cell>
          <cell r="E47">
            <v>77744.44106236074</v>
          </cell>
          <cell r="F47">
            <v>29537.522081177394</v>
          </cell>
          <cell r="G47">
            <v>4292.6950019724936</v>
          </cell>
        </row>
        <row r="51">
          <cell r="C51">
            <v>34995.168657915478</v>
          </cell>
          <cell r="D51">
            <v>31891.2744385562</v>
          </cell>
          <cell r="E51">
            <v>0</v>
          </cell>
          <cell r="F51">
            <v>6809.1685676813722</v>
          </cell>
          <cell r="G51">
            <v>4551.8129142572125</v>
          </cell>
        </row>
        <row r="52">
          <cell r="C52">
            <v>159361.64360264665</v>
          </cell>
          <cell r="D52">
            <v>32842.45649994813</v>
          </cell>
          <cell r="E52">
            <v>74986.757277515746</v>
          </cell>
          <cell r="F52">
            <v>0</v>
          </cell>
          <cell r="G52">
            <v>0</v>
          </cell>
        </row>
        <row r="53">
          <cell r="C53">
            <v>48393.941724229648</v>
          </cell>
          <cell r="D53">
            <v>43850.074712720139</v>
          </cell>
          <cell r="E53">
            <v>62880.228024277858</v>
          </cell>
          <cell r="F53">
            <v>2146.1630988282332</v>
          </cell>
          <cell r="G53">
            <v>3712.0851954707446</v>
          </cell>
        </row>
        <row r="54">
          <cell r="C54">
            <v>1814.7222916918045</v>
          </cell>
          <cell r="D54">
            <v>0</v>
          </cell>
        </row>
        <row r="55">
          <cell r="C55">
            <v>512.74815999999998</v>
          </cell>
          <cell r="D55">
            <v>0</v>
          </cell>
          <cell r="E55">
            <v>0</v>
          </cell>
          <cell r="F55">
            <v>0</v>
          </cell>
          <cell r="G55">
            <v>0</v>
          </cell>
        </row>
        <row r="56">
          <cell r="C56">
            <v>11310.827475049737</v>
          </cell>
          <cell r="D56">
            <v>0</v>
          </cell>
        </row>
        <row r="58">
          <cell r="C58">
            <v>23190.074792938496</v>
          </cell>
          <cell r="D58">
            <v>16225.960374449338</v>
          </cell>
          <cell r="E58">
            <v>20529.427718832892</v>
          </cell>
          <cell r="F58">
            <v>2878.1440329218108</v>
          </cell>
          <cell r="G58">
            <v>4001.0298013245033</v>
          </cell>
        </row>
        <row r="60">
          <cell r="C60">
            <v>707.58436591975158</v>
          </cell>
          <cell r="D60">
            <v>0</v>
          </cell>
        </row>
        <row r="61">
          <cell r="C61">
            <v>30551.29636857408</v>
          </cell>
          <cell r="D61">
            <v>2345.0213275272481</v>
          </cell>
          <cell r="E61">
            <v>0</v>
          </cell>
          <cell r="F61">
            <v>95047.31178147826</v>
          </cell>
          <cell r="G61">
            <v>0</v>
          </cell>
        </row>
        <row r="63">
          <cell r="C63">
            <v>310838.00743896567</v>
          </cell>
          <cell r="D63">
            <v>127154.78735320107</v>
          </cell>
          <cell r="E63">
            <v>158396.4130206265</v>
          </cell>
          <cell r="F63">
            <v>106880.78748090968</v>
          </cell>
          <cell r="G63">
            <v>12264.92791105246</v>
          </cell>
        </row>
        <row r="65">
          <cell r="C65">
            <v>21345.990945000001</v>
          </cell>
          <cell r="D65">
            <v>19609.919287149998</v>
          </cell>
          <cell r="E65">
            <v>1041.1276882270949</v>
          </cell>
          <cell r="F65">
            <v>525.99785600000007</v>
          </cell>
          <cell r="G65">
            <v>214.48845499999999</v>
          </cell>
        </row>
        <row r="66">
          <cell r="C66">
            <v>31807.645228986126</v>
          </cell>
          <cell r="D66">
            <v>44557.876862680765</v>
          </cell>
          <cell r="E66">
            <v>8165.2682239350161</v>
          </cell>
          <cell r="F66">
            <v>4073.4269370967745</v>
          </cell>
          <cell r="G66">
            <v>3023.0029797766747</v>
          </cell>
        </row>
        <row r="67">
          <cell r="C67">
            <v>53153.636173986131</v>
          </cell>
          <cell r="D67">
            <v>64167.796149830763</v>
          </cell>
          <cell r="E67">
            <v>9206.3959121621119</v>
          </cell>
          <cell r="F67">
            <v>4599.4247930967749</v>
          </cell>
          <cell r="G67">
            <v>3237.4914347766749</v>
          </cell>
        </row>
        <row r="69">
          <cell r="C69">
            <v>4027.0438461797562</v>
          </cell>
          <cell r="D69">
            <v>0</v>
          </cell>
          <cell r="E69">
            <v>0</v>
          </cell>
          <cell r="F69">
            <v>7448.1265131893742</v>
          </cell>
          <cell r="G69">
            <v>0</v>
          </cell>
        </row>
        <row r="70">
          <cell r="D70">
            <v>0</v>
          </cell>
        </row>
        <row r="72">
          <cell r="C72">
            <v>1130227.3490930719</v>
          </cell>
          <cell r="D72">
            <v>198187.92205400069</v>
          </cell>
          <cell r="E72">
            <v>2216228.0684973937</v>
          </cell>
          <cell r="F72">
            <v>1069562.9809926834</v>
          </cell>
          <cell r="G72">
            <v>555411.62025125127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gen Financed"/>
      <sheetName val="Summary Project Economics"/>
      <sheetName val="EPS Table"/>
      <sheetName val="Summary Project Economics Trige"/>
      <sheetName val="Scenarios"/>
      <sheetName val="Yearly Metrics"/>
      <sheetName val="Yearly Metrics (millions)"/>
      <sheetName val="Instructions"/>
      <sheetName val="EVAL Process"/>
      <sheetName val="Inputs"/>
      <sheetName val="Calculations"/>
      <sheetName val="Results"/>
      <sheetName val="Scratch Work"/>
    </sheetNames>
    <sheetDataSet>
      <sheetData sheetId="0"/>
      <sheetData sheetId="1" refreshError="1">
        <row r="14">
          <cell r="Q14">
            <v>0.158</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MDL95"/>
      <sheetName val="Assumptions"/>
      <sheetName val="Summary"/>
    </sheetNames>
    <sheetDataSet>
      <sheetData sheetId="0" refreshError="1">
        <row r="68">
          <cell r="E68">
            <v>1999</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 INA 006 LPL, Z INA 010 NOPSI"/>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R Summary(AttchB)"/>
      <sheetName val="INPUT"/>
      <sheetName val="A.1 Rate"/>
      <sheetName val="A.6 Billing Det"/>
      <sheetName val="B.1 OverUnder"/>
      <sheetName val="B.2 PY OverUnder"/>
      <sheetName val="C.1 GG Cost"/>
      <sheetName val="C.2 Demand Charges"/>
      <sheetName val="C.3 GG Bill"/>
      <sheetName val="C.16 GGART"/>
      <sheetName val="D.1 Res Equal"/>
      <sheetName val="D.5"/>
      <sheetName val="D.6"/>
      <sheetName val="D.7"/>
      <sheetName val="E.1 Percent"/>
      <sheetName val="F.1 Rev"/>
      <sheetName val="F.2 M33 Rev"/>
      <sheetName val="G.1 Proj RR"/>
      <sheetName val="G.2 Proj GG Cost"/>
      <sheetName val="Support&gt;&gt;&gt;"/>
      <sheetName val="Sch C query"/>
      <sheetName val="SERI Forecast for G.2"/>
      <sheetName val="Allocation Factor for A.5"/>
      <sheetName val="Large Service Class for A.8"/>
      <sheetName val="2013 Sales for A.8"/>
      <sheetName val="EAI Forecast for A.6"/>
    </sheetNames>
    <sheetDataSet>
      <sheetData sheetId="0" refreshError="1"/>
      <sheetData sheetId="1" refreshError="1"/>
      <sheetData sheetId="2">
        <row r="16">
          <cell r="C16" t="str">
            <v>ENTERGY ARKANSAS, INC.</v>
          </cell>
        </row>
        <row r="17">
          <cell r="C17" t="str">
            <v>2014 GRAND GULF RIDER (RIDER GGR) UPDATE</v>
          </cell>
        </row>
        <row r="27">
          <cell r="E27">
            <v>0.99990000000000001</v>
          </cell>
        </row>
        <row r="29">
          <cell r="E29">
            <v>0.39224999999999999</v>
          </cell>
        </row>
      </sheetData>
      <sheetData sheetId="3" refreshError="1"/>
      <sheetData sheetId="4" refreshError="1"/>
      <sheetData sheetId="5">
        <row r="12">
          <cell r="R12">
            <v>16153425.940000014</v>
          </cell>
        </row>
        <row r="24">
          <cell r="R24">
            <v>35227755.670000032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s>
    <sheetDataSet>
      <sheetData sheetId="0" refreshError="1"/>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Summary 1-Ph1"/>
      <sheetName val="Summary 1-Ph1&amp;2"/>
      <sheetName val="Summary 4-Ph1&amp;2"/>
      <sheetName val="Input Sheet"/>
      <sheetName val="Revision Control"/>
      <sheetName val="Summary 1-All Phases"/>
      <sheetName val="Summary 4-All Phases"/>
      <sheetName val="Summary-Precomm-All Phases"/>
      <sheetName val="Summary 2-DONOTUSE"/>
      <sheetName val="Summary 3-DONOTUSE"/>
      <sheetName val="Labor-Peaker-Ph1"/>
      <sheetName val="Labor-Yr2"/>
      <sheetName val="Labor-Yr3+"/>
      <sheetName val="Labor-Peaker-Ph2"/>
      <sheetName val="Labor-CCGT-Ph1"/>
      <sheetName val="Routine O &amp; M-Peaker"/>
      <sheetName val="Routine O &amp; M-CCGT"/>
      <sheetName val="General Plant Operations-CCGT"/>
      <sheetName val="G&amp;A-Peaker"/>
      <sheetName val="MM Gas Turbine"/>
      <sheetName val="MM GT Spares"/>
      <sheetName val="Major Maint"/>
      <sheetName val="Major Maint-2"/>
      <sheetName val="Other Oper. Exp.(Ins,Taxes etc)"/>
      <sheetName val="Pre-Comm-CCGT"/>
      <sheetName val="Precomm LaborA-CCGT"/>
      <sheetName val="Precomm LaborB-CCGT"/>
      <sheetName val="Capital-CCGT"/>
      <sheetName val="Capital Sched"/>
      <sheetName val="Pre-Comm-Peaker"/>
      <sheetName val="Precomm LaborA-Peaker"/>
      <sheetName val="Precomm LaborB-Peaker"/>
      <sheetName val="Capital-Peaker"/>
      <sheetName val="Degradation-Starts"/>
      <sheetName val="Dispatch"/>
      <sheetName val="Asset Management"/>
      <sheetName val="AssetMgt Labor-Yrs1-30-CCGT"/>
      <sheetName val="Degradation-Hrs"/>
      <sheetName val="Summary 4-Ph1"/>
      <sheetName val="Summary-Precomm-Ph1"/>
      <sheetName val="Labor-CCGT-Ph2"/>
      <sheetName val="Routine O &amp; M-CCGT-Ph2"/>
      <sheetName val="General Plant Ops-CCGT-Ph2"/>
      <sheetName val="AssetMgt Labor-Yrs1-30-Ph3"/>
      <sheetName val="Regular&amp;Modified Outage Costs"/>
      <sheetName val="Questions &amp; Answers"/>
      <sheetName val="StartCost-VS-NormalStarts"/>
      <sheetName val="StartCost-VS-Ratio"/>
      <sheetName val="Regional Labor Coeff"/>
      <sheetName val="AssetMgt Labor-Yrs1-30-Pea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Version Control"/>
      <sheetName val="Switches"/>
      <sheetName val="WACC"/>
      <sheetName val="Allocator"/>
      <sheetName val="Rate Allocation"/>
      <sheetName val="Percent Feeds"/>
      <sheetName val="CapEx"/>
      <sheetName val="CTC"/>
      <sheetName val="FD PasteIn"/>
      <sheetName val="Plant Corrections"/>
      <sheetName val="Forecast Data"/>
      <sheetName val="Test"/>
      <sheetName val="Template"/>
      <sheetName val="Revenues"/>
      <sheetName val="Data Flow"/>
      <sheetName val="Generation Pre"/>
      <sheetName val="Transmission Pre"/>
      <sheetName val="Distribution Pre"/>
      <sheetName val="Customer Service Pre"/>
      <sheetName val="Gas"/>
      <sheetName val="Steam"/>
      <sheetName val="Bundled Pre"/>
      <sheetName val="Discrepancy"/>
      <sheetName val="Gen Pre Rates"/>
      <sheetName val="Transmission Rates"/>
      <sheetName val="Dist Pre Rates"/>
      <sheetName val="Cst Svc Pre Rates"/>
      <sheetName val="TOTAL Rates"/>
      <sheetName val="Retail Rates"/>
      <sheetName val="Transition"/>
      <sheetName val="Gen Trans Values"/>
      <sheetName val="Transmission Trans Values"/>
      <sheetName val="Dist Trans Values"/>
      <sheetName val="Cst Svc Trans Values"/>
      <sheetName val="Other Trans Values"/>
      <sheetName val="Amortization"/>
      <sheetName val="Generation Mid"/>
      <sheetName val="Generation Post 1"/>
      <sheetName val="CASHCO"/>
      <sheetName val="Generation Post 2"/>
      <sheetName val="Distribution Post"/>
      <sheetName val="Customer Service Post"/>
      <sheetName val="Distribution Post 2"/>
      <sheetName val="Retail"/>
      <sheetName val="Retail Elimination Sheet"/>
      <sheetName val="Generation Deregulated"/>
      <sheetName val="Generation Post"/>
      <sheetName val="Bundled Post"/>
    </sheetNames>
    <sheetDataSet>
      <sheetData sheetId="0" refreshError="1"/>
      <sheetData sheetId="1" refreshError="1"/>
      <sheetData sheetId="2" refreshError="1">
        <row r="22">
          <cell r="D22">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3">
          <cell r="L53">
            <v>0</v>
          </cell>
          <cell r="M53">
            <v>0</v>
          </cell>
          <cell r="N53">
            <v>0</v>
          </cell>
          <cell r="O53">
            <v>35597.42946661012</v>
          </cell>
          <cell r="P53">
            <v>30440.400600030167</v>
          </cell>
          <cell r="Q53">
            <v>33168.119652711001</v>
          </cell>
          <cell r="R53">
            <v>34369.646665533379</v>
          </cell>
          <cell r="S53">
            <v>35202.246222302732</v>
          </cell>
          <cell r="T53">
            <v>9753.52437338862</v>
          </cell>
          <cell r="U53">
            <v>9754.52437338862</v>
          </cell>
          <cell r="V53">
            <v>9755.52437338862</v>
          </cell>
        </row>
        <row r="54">
          <cell r="L54">
            <v>1</v>
          </cell>
          <cell r="M54">
            <v>1</v>
          </cell>
          <cell r="N54">
            <v>1</v>
          </cell>
          <cell r="O54">
            <v>1</v>
          </cell>
          <cell r="P54">
            <v>1</v>
          </cell>
          <cell r="Q54">
            <v>1</v>
          </cell>
          <cell r="R54">
            <v>1</v>
          </cell>
          <cell r="S54">
            <v>1</v>
          </cell>
          <cell r="T54">
            <v>1</v>
          </cell>
          <cell r="U54">
            <v>1</v>
          </cell>
          <cell r="V54">
            <v>1</v>
          </cell>
        </row>
        <row r="55">
          <cell r="L55">
            <v>0</v>
          </cell>
          <cell r="M55">
            <v>0</v>
          </cell>
          <cell r="N55">
            <v>0</v>
          </cell>
          <cell r="O55">
            <v>0</v>
          </cell>
          <cell r="P55">
            <v>0</v>
          </cell>
          <cell r="Q55">
            <v>0</v>
          </cell>
          <cell r="R55">
            <v>0</v>
          </cell>
          <cell r="S55">
            <v>0</v>
          </cell>
          <cell r="T55">
            <v>0</v>
          </cell>
          <cell r="U55">
            <v>0</v>
          </cell>
          <cell r="V55">
            <v>0</v>
          </cell>
        </row>
        <row r="56">
          <cell r="L56">
            <v>0</v>
          </cell>
          <cell r="M56">
            <v>0</v>
          </cell>
          <cell r="N56">
            <v>0</v>
          </cell>
          <cell r="O56">
            <v>0</v>
          </cell>
          <cell r="P56">
            <v>0</v>
          </cell>
          <cell r="Q56">
            <v>0</v>
          </cell>
          <cell r="R56">
            <v>0</v>
          </cell>
          <cell r="S56">
            <v>0</v>
          </cell>
          <cell r="T56">
            <v>0</v>
          </cell>
          <cell r="U56">
            <v>0</v>
          </cell>
          <cell r="V56">
            <v>0</v>
          </cell>
        </row>
        <row r="57">
          <cell r="L57">
            <v>0</v>
          </cell>
          <cell r="M57">
            <v>0</v>
          </cell>
          <cell r="N57">
            <v>0</v>
          </cell>
          <cell r="O57">
            <v>0</v>
          </cell>
          <cell r="P57">
            <v>0</v>
          </cell>
          <cell r="Q57">
            <v>0</v>
          </cell>
          <cell r="R57">
            <v>0</v>
          </cell>
          <cell r="S57">
            <v>0</v>
          </cell>
          <cell r="T57">
            <v>0</v>
          </cell>
          <cell r="U57">
            <v>0</v>
          </cell>
          <cell r="V57">
            <v>0</v>
          </cell>
        </row>
        <row r="58">
          <cell r="L58">
            <v>0</v>
          </cell>
          <cell r="M58">
            <v>0</v>
          </cell>
          <cell r="N58">
            <v>0</v>
          </cell>
          <cell r="O58">
            <v>0</v>
          </cell>
          <cell r="P58">
            <v>0</v>
          </cell>
          <cell r="Q58">
            <v>0</v>
          </cell>
          <cell r="R58">
            <v>0</v>
          </cell>
          <cell r="S58">
            <v>0</v>
          </cell>
          <cell r="T58">
            <v>0</v>
          </cell>
          <cell r="U58">
            <v>0</v>
          </cell>
          <cell r="V58">
            <v>0</v>
          </cell>
        </row>
        <row r="59">
          <cell r="L59">
            <v>0</v>
          </cell>
          <cell r="M59">
            <v>0</v>
          </cell>
          <cell r="N59">
            <v>0</v>
          </cell>
          <cell r="O59">
            <v>0</v>
          </cell>
          <cell r="P59">
            <v>0</v>
          </cell>
          <cell r="Q59">
            <v>0</v>
          </cell>
          <cell r="R59">
            <v>0</v>
          </cell>
          <cell r="S59">
            <v>0</v>
          </cell>
          <cell r="T59">
            <v>0</v>
          </cell>
          <cell r="U59">
            <v>0</v>
          </cell>
          <cell r="V59">
            <v>0</v>
          </cell>
        </row>
        <row r="60">
          <cell r="L60">
            <v>0</v>
          </cell>
          <cell r="M60">
            <v>0</v>
          </cell>
          <cell r="N60">
            <v>0</v>
          </cell>
          <cell r="O60">
            <v>30250.249580831969</v>
          </cell>
          <cell r="P60">
            <v>47658.134466178475</v>
          </cell>
          <cell r="Q60">
            <v>47927.983361744948</v>
          </cell>
          <cell r="R60">
            <v>45171.754652751406</v>
          </cell>
          <cell r="S60">
            <v>42965.789600125689</v>
          </cell>
          <cell r="T60">
            <v>43499.245685720176</v>
          </cell>
          <cell r="U60">
            <v>43499.245685720176</v>
          </cell>
          <cell r="V60">
            <v>43499.245685720176</v>
          </cell>
        </row>
        <row r="61">
          <cell r="L61">
            <v>1</v>
          </cell>
          <cell r="M61">
            <v>1</v>
          </cell>
          <cell r="N61">
            <v>1</v>
          </cell>
          <cell r="O61">
            <v>1</v>
          </cell>
          <cell r="P61">
            <v>1</v>
          </cell>
          <cell r="Q61">
            <v>1</v>
          </cell>
          <cell r="R61">
            <v>1</v>
          </cell>
          <cell r="S61">
            <v>1</v>
          </cell>
          <cell r="T61">
            <v>1</v>
          </cell>
          <cell r="U61">
            <v>1</v>
          </cell>
          <cell r="V61">
            <v>1</v>
          </cell>
        </row>
        <row r="62">
          <cell r="L62">
            <v>0</v>
          </cell>
          <cell r="M62">
            <v>0</v>
          </cell>
          <cell r="N62">
            <v>0</v>
          </cell>
          <cell r="O62">
            <v>0</v>
          </cell>
          <cell r="P62">
            <v>0</v>
          </cell>
          <cell r="Q62">
            <v>0</v>
          </cell>
          <cell r="R62">
            <v>0</v>
          </cell>
          <cell r="S62">
            <v>0</v>
          </cell>
          <cell r="T62">
            <v>0</v>
          </cell>
          <cell r="U62">
            <v>0</v>
          </cell>
          <cell r="V62">
            <v>0</v>
          </cell>
        </row>
        <row r="63">
          <cell r="L63">
            <v>0</v>
          </cell>
          <cell r="M63">
            <v>0</v>
          </cell>
          <cell r="N63">
            <v>0</v>
          </cell>
          <cell r="O63">
            <v>0</v>
          </cell>
          <cell r="P63">
            <v>0</v>
          </cell>
          <cell r="Q63">
            <v>0</v>
          </cell>
          <cell r="R63">
            <v>0</v>
          </cell>
          <cell r="S63">
            <v>0</v>
          </cell>
          <cell r="T63">
            <v>0</v>
          </cell>
          <cell r="U63">
            <v>0</v>
          </cell>
          <cell r="V63">
            <v>0</v>
          </cell>
        </row>
        <row r="64">
          <cell r="L64">
            <v>0</v>
          </cell>
          <cell r="M64">
            <v>0</v>
          </cell>
          <cell r="N64">
            <v>0</v>
          </cell>
          <cell r="O64">
            <v>0</v>
          </cell>
          <cell r="P64">
            <v>0</v>
          </cell>
          <cell r="Q64">
            <v>0</v>
          </cell>
          <cell r="R64">
            <v>0</v>
          </cell>
          <cell r="S64">
            <v>0</v>
          </cell>
          <cell r="T64">
            <v>0</v>
          </cell>
          <cell r="U64">
            <v>0</v>
          </cell>
          <cell r="V64">
            <v>0</v>
          </cell>
        </row>
        <row r="65">
          <cell r="L65">
            <v>0</v>
          </cell>
          <cell r="M65">
            <v>0</v>
          </cell>
          <cell r="N65">
            <v>0</v>
          </cell>
          <cell r="O65">
            <v>0</v>
          </cell>
          <cell r="P65">
            <v>0</v>
          </cell>
          <cell r="Q65">
            <v>0</v>
          </cell>
          <cell r="R65">
            <v>0</v>
          </cell>
          <cell r="S65">
            <v>0</v>
          </cell>
          <cell r="T65">
            <v>0</v>
          </cell>
          <cell r="U65">
            <v>0</v>
          </cell>
          <cell r="V65">
            <v>0</v>
          </cell>
        </row>
        <row r="66">
          <cell r="L66">
            <v>0</v>
          </cell>
          <cell r="M66">
            <v>0</v>
          </cell>
          <cell r="N66">
            <v>0</v>
          </cell>
          <cell r="O66">
            <v>0</v>
          </cell>
          <cell r="P66">
            <v>0</v>
          </cell>
          <cell r="Q66">
            <v>0</v>
          </cell>
          <cell r="R66">
            <v>0</v>
          </cell>
          <cell r="S66">
            <v>0</v>
          </cell>
          <cell r="T66">
            <v>0</v>
          </cell>
          <cell r="U66">
            <v>0</v>
          </cell>
          <cell r="V66">
            <v>0</v>
          </cell>
        </row>
        <row r="67">
          <cell r="L67">
            <v>0</v>
          </cell>
          <cell r="M67">
            <v>0</v>
          </cell>
          <cell r="N67">
            <v>0</v>
          </cell>
          <cell r="O67">
            <v>48042.645136656007</v>
          </cell>
          <cell r="P67">
            <v>16251.560432</v>
          </cell>
          <cell r="Q67">
            <v>25387.699960000002</v>
          </cell>
          <cell r="R67">
            <v>13597.221952000002</v>
          </cell>
          <cell r="S67">
            <v>14552.950903999999</v>
          </cell>
          <cell r="T67">
            <v>19943.312600000001</v>
          </cell>
          <cell r="U67">
            <v>19943.312600000001</v>
          </cell>
          <cell r="V67">
            <v>19943.312600000001</v>
          </cell>
        </row>
        <row r="68">
          <cell r="L68">
            <v>1</v>
          </cell>
          <cell r="M68">
            <v>1</v>
          </cell>
          <cell r="N68">
            <v>1</v>
          </cell>
          <cell r="O68">
            <v>1</v>
          </cell>
          <cell r="P68">
            <v>1</v>
          </cell>
          <cell r="Q68">
            <v>1</v>
          </cell>
          <cell r="R68">
            <v>1</v>
          </cell>
          <cell r="S68">
            <v>1</v>
          </cell>
          <cell r="T68">
            <v>1</v>
          </cell>
          <cell r="U68">
            <v>1</v>
          </cell>
          <cell r="V68">
            <v>1</v>
          </cell>
        </row>
        <row r="69">
          <cell r="L69">
            <v>0</v>
          </cell>
          <cell r="M69">
            <v>0</v>
          </cell>
          <cell r="N69">
            <v>0</v>
          </cell>
          <cell r="O69">
            <v>0</v>
          </cell>
          <cell r="P69">
            <v>0</v>
          </cell>
          <cell r="Q69">
            <v>0</v>
          </cell>
          <cell r="R69">
            <v>0</v>
          </cell>
          <cell r="S69">
            <v>0</v>
          </cell>
          <cell r="T69">
            <v>0</v>
          </cell>
          <cell r="U69">
            <v>0</v>
          </cell>
          <cell r="V69">
            <v>0</v>
          </cell>
        </row>
        <row r="70">
          <cell r="L70">
            <v>0</v>
          </cell>
          <cell r="M70">
            <v>0</v>
          </cell>
          <cell r="N70">
            <v>0</v>
          </cell>
          <cell r="O70">
            <v>0</v>
          </cell>
          <cell r="P70">
            <v>0</v>
          </cell>
          <cell r="Q70">
            <v>0</v>
          </cell>
          <cell r="R70">
            <v>0</v>
          </cell>
          <cell r="S70">
            <v>0</v>
          </cell>
          <cell r="T70">
            <v>0</v>
          </cell>
          <cell r="U70">
            <v>0</v>
          </cell>
          <cell r="V70">
            <v>0</v>
          </cell>
        </row>
        <row r="71">
          <cell r="L71">
            <v>0</v>
          </cell>
          <cell r="M71">
            <v>0</v>
          </cell>
          <cell r="N71">
            <v>0</v>
          </cell>
          <cell r="O71">
            <v>0</v>
          </cell>
          <cell r="P71">
            <v>0</v>
          </cell>
          <cell r="Q71">
            <v>0</v>
          </cell>
          <cell r="R71">
            <v>0</v>
          </cell>
          <cell r="S71">
            <v>0</v>
          </cell>
          <cell r="T71">
            <v>0</v>
          </cell>
          <cell r="U71">
            <v>0</v>
          </cell>
          <cell r="V71">
            <v>0</v>
          </cell>
        </row>
        <row r="72">
          <cell r="L72">
            <v>0</v>
          </cell>
          <cell r="M72">
            <v>0</v>
          </cell>
          <cell r="N72">
            <v>0</v>
          </cell>
          <cell r="O72">
            <v>0</v>
          </cell>
          <cell r="P72">
            <v>0</v>
          </cell>
          <cell r="Q72">
            <v>0</v>
          </cell>
          <cell r="R72">
            <v>0</v>
          </cell>
          <cell r="S72">
            <v>0</v>
          </cell>
          <cell r="T72">
            <v>0</v>
          </cell>
          <cell r="U72">
            <v>0</v>
          </cell>
          <cell r="V72">
            <v>0</v>
          </cell>
        </row>
        <row r="73">
          <cell r="L73">
            <v>0</v>
          </cell>
          <cell r="M73">
            <v>0</v>
          </cell>
          <cell r="N73">
            <v>0</v>
          </cell>
          <cell r="O73">
            <v>0</v>
          </cell>
          <cell r="P73">
            <v>0</v>
          </cell>
          <cell r="Q73">
            <v>0</v>
          </cell>
          <cell r="R73">
            <v>0</v>
          </cell>
          <cell r="S73">
            <v>0</v>
          </cell>
          <cell r="T73">
            <v>0</v>
          </cell>
          <cell r="U73">
            <v>0</v>
          </cell>
          <cell r="V73">
            <v>0</v>
          </cell>
        </row>
        <row r="74">
          <cell r="L74">
            <v>0</v>
          </cell>
          <cell r="M74">
            <v>0</v>
          </cell>
          <cell r="N74">
            <v>0</v>
          </cell>
          <cell r="O74">
            <v>245.62853185600002</v>
          </cell>
          <cell r="P74">
            <v>0</v>
          </cell>
          <cell r="Q74">
            <v>0</v>
          </cell>
          <cell r="R74">
            <v>0</v>
          </cell>
          <cell r="S74">
            <v>0</v>
          </cell>
          <cell r="T74">
            <v>0</v>
          </cell>
          <cell r="U74">
            <v>0</v>
          </cell>
          <cell r="V74">
            <v>0</v>
          </cell>
        </row>
        <row r="75">
          <cell r="L75">
            <v>0</v>
          </cell>
          <cell r="M75">
            <v>0</v>
          </cell>
          <cell r="N75">
            <v>0</v>
          </cell>
          <cell r="O75">
            <v>0</v>
          </cell>
          <cell r="P75">
            <v>0</v>
          </cell>
          <cell r="Q75">
            <v>0</v>
          </cell>
          <cell r="R75">
            <v>0</v>
          </cell>
          <cell r="S75">
            <v>0</v>
          </cell>
          <cell r="T75">
            <v>0</v>
          </cell>
          <cell r="U75">
            <v>0</v>
          </cell>
          <cell r="V75">
            <v>0</v>
          </cell>
        </row>
        <row r="76">
          <cell r="L76">
            <v>1</v>
          </cell>
          <cell r="M76">
            <v>1</v>
          </cell>
          <cell r="N76">
            <v>1</v>
          </cell>
          <cell r="O76">
            <v>1</v>
          </cell>
          <cell r="P76">
            <v>1</v>
          </cell>
          <cell r="Q76">
            <v>1</v>
          </cell>
          <cell r="R76">
            <v>1</v>
          </cell>
          <cell r="S76">
            <v>1</v>
          </cell>
          <cell r="T76">
            <v>1</v>
          </cell>
          <cell r="U76">
            <v>1</v>
          </cell>
          <cell r="V76">
            <v>1</v>
          </cell>
        </row>
        <row r="77">
          <cell r="L77">
            <v>0</v>
          </cell>
          <cell r="M77">
            <v>0</v>
          </cell>
          <cell r="N77">
            <v>0</v>
          </cell>
          <cell r="O77">
            <v>0</v>
          </cell>
          <cell r="P77">
            <v>0</v>
          </cell>
          <cell r="Q77">
            <v>0</v>
          </cell>
          <cell r="R77">
            <v>0</v>
          </cell>
          <cell r="S77">
            <v>0</v>
          </cell>
          <cell r="T77">
            <v>0</v>
          </cell>
          <cell r="U77">
            <v>0</v>
          </cell>
          <cell r="V77">
            <v>0</v>
          </cell>
        </row>
        <row r="78">
          <cell r="L78">
            <v>0</v>
          </cell>
          <cell r="M78">
            <v>0</v>
          </cell>
          <cell r="N78">
            <v>0</v>
          </cell>
          <cell r="O78">
            <v>0</v>
          </cell>
          <cell r="P78">
            <v>0</v>
          </cell>
          <cell r="Q78">
            <v>0</v>
          </cell>
          <cell r="R78">
            <v>0</v>
          </cell>
          <cell r="S78">
            <v>0</v>
          </cell>
          <cell r="T78">
            <v>0</v>
          </cell>
          <cell r="U78">
            <v>0</v>
          </cell>
          <cell r="V78">
            <v>0</v>
          </cell>
        </row>
        <row r="79">
          <cell r="L79">
            <v>0</v>
          </cell>
          <cell r="M79">
            <v>0</v>
          </cell>
          <cell r="N79">
            <v>0</v>
          </cell>
          <cell r="O79">
            <v>0</v>
          </cell>
          <cell r="P79">
            <v>0</v>
          </cell>
          <cell r="Q79">
            <v>0</v>
          </cell>
          <cell r="R79">
            <v>0</v>
          </cell>
          <cell r="S79">
            <v>0</v>
          </cell>
          <cell r="T79">
            <v>0</v>
          </cell>
          <cell r="U79">
            <v>0</v>
          </cell>
          <cell r="V79">
            <v>0</v>
          </cell>
        </row>
        <row r="80">
          <cell r="L80">
            <v>0</v>
          </cell>
          <cell r="M80">
            <v>0</v>
          </cell>
          <cell r="N80">
            <v>0</v>
          </cell>
          <cell r="O80">
            <v>0</v>
          </cell>
          <cell r="P80">
            <v>0</v>
          </cell>
          <cell r="Q80">
            <v>0</v>
          </cell>
          <cell r="R80">
            <v>0</v>
          </cell>
          <cell r="S80">
            <v>0</v>
          </cell>
          <cell r="T80">
            <v>0</v>
          </cell>
          <cell r="U80">
            <v>0</v>
          </cell>
          <cell r="V80">
            <v>0</v>
          </cell>
        </row>
        <row r="89">
          <cell r="L89">
            <v>0</v>
          </cell>
          <cell r="M89">
            <v>0</v>
          </cell>
          <cell r="N89">
            <v>0</v>
          </cell>
          <cell r="O89">
            <v>-693.75416605031933</v>
          </cell>
          <cell r="P89">
            <v>0</v>
          </cell>
          <cell r="Q89">
            <v>2400</v>
          </cell>
          <cell r="R89">
            <v>0</v>
          </cell>
          <cell r="S89">
            <v>0</v>
          </cell>
          <cell r="T89">
            <v>0</v>
          </cell>
          <cell r="U89">
            <v>0</v>
          </cell>
          <cell r="V89">
            <v>0</v>
          </cell>
        </row>
        <row r="90">
          <cell r="L90">
            <v>-0.26267799847563533</v>
          </cell>
          <cell r="M90">
            <v>0.76641991639026608</v>
          </cell>
          <cell r="N90">
            <v>0.76641991639026608</v>
          </cell>
          <cell r="O90">
            <v>0.35128727417545758</v>
          </cell>
          <cell r="P90">
            <v>0.76641991639026608</v>
          </cell>
          <cell r="Q90">
            <v>0.88641991639026596</v>
          </cell>
          <cell r="R90">
            <v>0.76641991639026608</v>
          </cell>
          <cell r="S90">
            <v>0.76641991639026608</v>
          </cell>
          <cell r="T90">
            <v>0.76641991639026619</v>
          </cell>
          <cell r="U90">
            <v>0.76641991639026619</v>
          </cell>
          <cell r="V90">
            <v>0.76641991639026619</v>
          </cell>
        </row>
        <row r="91">
          <cell r="L91">
            <v>1.3161329586461328</v>
          </cell>
          <cell r="M91">
            <v>-7.4260048051482536E-2</v>
          </cell>
          <cell r="N91">
            <v>-7.4260048051482536E-2</v>
          </cell>
          <cell r="O91">
            <v>-7.4260048051482536E-2</v>
          </cell>
          <cell r="P91">
            <v>-7.4260048051482536E-2</v>
          </cell>
          <cell r="Q91">
            <v>-7.4260048051482536E-2</v>
          </cell>
          <cell r="R91">
            <v>-7.4260048051482536E-2</v>
          </cell>
          <cell r="S91">
            <v>-7.4260048051482536E-2</v>
          </cell>
          <cell r="T91">
            <v>-7.4260048051482494E-2</v>
          </cell>
          <cell r="U91">
            <v>-7.4260048051482494E-2</v>
          </cell>
          <cell r="V91">
            <v>-7.4260048051482494E-2</v>
          </cell>
        </row>
        <row r="92">
          <cell r="L92">
            <v>-5.0022218008489924E-2</v>
          </cell>
          <cell r="M92">
            <v>0.22291840044736019</v>
          </cell>
          <cell r="N92">
            <v>0.22291840044736019</v>
          </cell>
          <cell r="O92">
            <v>0.63805104266216861</v>
          </cell>
          <cell r="P92">
            <v>0.22291840044736019</v>
          </cell>
          <cell r="Q92">
            <v>0.1029184004473602</v>
          </cell>
          <cell r="R92">
            <v>0.22291840044736019</v>
          </cell>
          <cell r="S92">
            <v>0.22291840044736019</v>
          </cell>
          <cell r="T92">
            <v>0.22291840044736</v>
          </cell>
          <cell r="U92">
            <v>0.22291840044736</v>
          </cell>
          <cell r="V92">
            <v>0.22291840044736</v>
          </cell>
        </row>
        <row r="93">
          <cell r="L93">
            <v>-3.4327421620075926E-3</v>
          </cell>
          <cell r="M93">
            <v>8.4921731213856336E-2</v>
          </cell>
          <cell r="N93">
            <v>8.4921731213856336E-2</v>
          </cell>
          <cell r="O93">
            <v>8.4921731213856336E-2</v>
          </cell>
          <cell r="P93">
            <v>8.4921731213856336E-2</v>
          </cell>
          <cell r="Q93">
            <v>8.4921731213856336E-2</v>
          </cell>
          <cell r="R93">
            <v>8.4921731213856336E-2</v>
          </cell>
          <cell r="S93">
            <v>8.4921731213856336E-2</v>
          </cell>
          <cell r="T93">
            <v>8.4921731213856294E-2</v>
          </cell>
          <cell r="U93">
            <v>8.4921731213856294E-2</v>
          </cell>
          <cell r="V93">
            <v>8.4921731213856294E-2</v>
          </cell>
        </row>
        <row r="94">
          <cell r="L94">
            <v>0</v>
          </cell>
          <cell r="M94">
            <v>0</v>
          </cell>
          <cell r="N94">
            <v>0</v>
          </cell>
          <cell r="O94">
            <v>0</v>
          </cell>
          <cell r="P94">
            <v>0</v>
          </cell>
          <cell r="Q94">
            <v>0</v>
          </cell>
          <cell r="R94">
            <v>0</v>
          </cell>
          <cell r="S94">
            <v>0</v>
          </cell>
          <cell r="T94">
            <v>0</v>
          </cell>
          <cell r="U94">
            <v>0</v>
          </cell>
          <cell r="V94">
            <v>0</v>
          </cell>
        </row>
        <row r="95">
          <cell r="L95">
            <v>0</v>
          </cell>
          <cell r="M95">
            <v>0</v>
          </cell>
          <cell r="N95">
            <v>0</v>
          </cell>
          <cell r="O95">
            <v>0</v>
          </cell>
          <cell r="P95">
            <v>0</v>
          </cell>
          <cell r="Q95">
            <v>0</v>
          </cell>
          <cell r="R95">
            <v>0</v>
          </cell>
          <cell r="S95">
            <v>0</v>
          </cell>
          <cell r="T95">
            <v>0</v>
          </cell>
          <cell r="U95">
            <v>0</v>
          </cell>
          <cell r="V95">
            <v>0</v>
          </cell>
        </row>
        <row r="96">
          <cell r="L96">
            <v>0</v>
          </cell>
          <cell r="M96">
            <v>0</v>
          </cell>
          <cell r="N96">
            <v>0</v>
          </cell>
          <cell r="O96">
            <v>2420.5934884993117</v>
          </cell>
          <cell r="P96">
            <v>1693.1305</v>
          </cell>
          <cell r="Q96">
            <v>1735.4587624999999</v>
          </cell>
          <cell r="R96">
            <v>1778.8452315625</v>
          </cell>
          <cell r="S96">
            <v>1823.316362351562</v>
          </cell>
          <cell r="T96">
            <v>1823.316362351562</v>
          </cell>
          <cell r="U96">
            <v>1823.316362351562</v>
          </cell>
          <cell r="V96">
            <v>1823.316362351562</v>
          </cell>
        </row>
        <row r="97">
          <cell r="L97">
            <v>0</v>
          </cell>
          <cell r="M97">
            <v>0</v>
          </cell>
          <cell r="N97">
            <v>0</v>
          </cell>
          <cell r="O97">
            <v>0.46310956603249531</v>
          </cell>
          <cell r="P97">
            <v>0.66208718111214693</v>
          </cell>
          <cell r="Q97">
            <v>0.64593871328014352</v>
          </cell>
          <cell r="R97">
            <v>0.63018411051721324</v>
          </cell>
          <cell r="S97">
            <v>0.61481376635825669</v>
          </cell>
          <cell r="T97">
            <v>0.61481376635825669</v>
          </cell>
          <cell r="U97">
            <v>0.61481376635825713</v>
          </cell>
          <cell r="V97">
            <v>0.61481376635825713</v>
          </cell>
        </row>
        <row r="98">
          <cell r="L98">
            <v>0</v>
          </cell>
          <cell r="M98">
            <v>0</v>
          </cell>
          <cell r="N98">
            <v>0</v>
          </cell>
          <cell r="O98">
            <v>0</v>
          </cell>
          <cell r="P98">
            <v>0</v>
          </cell>
          <cell r="Q98">
            <v>0</v>
          </cell>
          <cell r="R98">
            <v>0</v>
          </cell>
          <cell r="S98">
            <v>0</v>
          </cell>
          <cell r="T98">
            <v>0</v>
          </cell>
          <cell r="U98">
            <v>0</v>
          </cell>
          <cell r="V98">
            <v>0</v>
          </cell>
        </row>
        <row r="99">
          <cell r="L99">
            <v>0.96577550844047266</v>
          </cell>
          <cell r="M99">
            <v>0.96577550844047266</v>
          </cell>
          <cell r="N99">
            <v>0.96577550844047266</v>
          </cell>
          <cell r="O99">
            <v>0.50266594240797735</v>
          </cell>
          <cell r="P99">
            <v>0.30368832732832562</v>
          </cell>
          <cell r="Q99">
            <v>0.32064364369002951</v>
          </cell>
          <cell r="R99">
            <v>0.33718671603733219</v>
          </cell>
          <cell r="S99">
            <v>0.35332753947891959</v>
          </cell>
          <cell r="T99">
            <v>0.35408041028989456</v>
          </cell>
          <cell r="U99">
            <v>0.3548332811008692</v>
          </cell>
          <cell r="V99">
            <v>0.35558615191184417</v>
          </cell>
        </row>
        <row r="100">
          <cell r="L100">
            <v>3.4224491559527372E-2</v>
          </cell>
          <cell r="M100">
            <v>3.4224491559527372E-2</v>
          </cell>
          <cell r="N100">
            <v>3.4224491559527372E-2</v>
          </cell>
          <cell r="O100">
            <v>3.4224491559527372E-2</v>
          </cell>
          <cell r="P100">
            <v>3.4224491559527372E-2</v>
          </cell>
          <cell r="Q100">
            <v>3.341764302982704E-2</v>
          </cell>
          <cell r="R100">
            <v>3.2629173445454636E-2</v>
          </cell>
          <cell r="S100">
            <v>3.1858694162823664E-2</v>
          </cell>
          <cell r="T100">
            <v>3.1105823351848683E-2</v>
          </cell>
          <cell r="U100">
            <v>3.0352952540873699E-2</v>
          </cell>
          <cell r="V100">
            <v>2.9600081729898701E-2</v>
          </cell>
        </row>
        <row r="101">
          <cell r="L101">
            <v>0</v>
          </cell>
          <cell r="M101">
            <v>0</v>
          </cell>
          <cell r="N101">
            <v>0</v>
          </cell>
          <cell r="O101">
            <v>0</v>
          </cell>
          <cell r="P101">
            <v>0</v>
          </cell>
          <cell r="Q101">
            <v>0</v>
          </cell>
          <cell r="R101">
            <v>0</v>
          </cell>
          <cell r="S101">
            <v>0</v>
          </cell>
          <cell r="T101">
            <v>0</v>
          </cell>
          <cell r="U101">
            <v>0</v>
          </cell>
          <cell r="V101">
            <v>0</v>
          </cell>
        </row>
        <row r="102">
          <cell r="L102">
            <v>0</v>
          </cell>
          <cell r="M102">
            <v>0</v>
          </cell>
          <cell r="N102">
            <v>0</v>
          </cell>
          <cell r="O102">
            <v>0</v>
          </cell>
          <cell r="P102">
            <v>0</v>
          </cell>
          <cell r="Q102">
            <v>0</v>
          </cell>
          <cell r="R102">
            <v>0</v>
          </cell>
          <cell r="S102">
            <v>0</v>
          </cell>
          <cell r="T102">
            <v>0</v>
          </cell>
          <cell r="U102">
            <v>0</v>
          </cell>
          <cell r="V102">
            <v>0</v>
          </cell>
        </row>
        <row r="103">
          <cell r="L103">
            <v>0</v>
          </cell>
          <cell r="M103">
            <v>0</v>
          </cell>
          <cell r="N103">
            <v>0</v>
          </cell>
          <cell r="O103">
            <v>6606.9468674714381</v>
          </cell>
          <cell r="P103">
            <v>1009.1470803886973</v>
          </cell>
          <cell r="Q103">
            <v>834.82646964418905</v>
          </cell>
          <cell r="R103">
            <v>821.26967297006445</v>
          </cell>
          <cell r="S103">
            <v>528.5099147727849</v>
          </cell>
          <cell r="T103">
            <v>737.58933170194882</v>
          </cell>
          <cell r="U103">
            <v>737.58933170194882</v>
          </cell>
          <cell r="V103">
            <v>737.58933170194882</v>
          </cell>
        </row>
        <row r="104">
          <cell r="L104">
            <v>-0.26267799847563533</v>
          </cell>
          <cell r="M104">
            <v>0.76641991639026597</v>
          </cell>
          <cell r="N104">
            <v>0.76641991639026597</v>
          </cell>
          <cell r="O104">
            <v>0.71720375667132052</v>
          </cell>
          <cell r="P104">
            <v>0.74252448835368212</v>
          </cell>
          <cell r="Q104">
            <v>0.70491440957532225</v>
          </cell>
          <cell r="R104">
            <v>0.69478535318882073</v>
          </cell>
          <cell r="S104">
            <v>0.6987475458759419</v>
          </cell>
          <cell r="T104">
            <v>0.67509821043560625</v>
          </cell>
          <cell r="U104">
            <v>0.66844416466436662</v>
          </cell>
          <cell r="V104">
            <v>0.66264342688467448</v>
          </cell>
        </row>
        <row r="105">
          <cell r="L105">
            <v>1.3161329586461328</v>
          </cell>
          <cell r="M105">
            <v>-7.4260048051482536E-2</v>
          </cell>
          <cell r="N105">
            <v>-7.4260048051482536E-2</v>
          </cell>
          <cell r="O105">
            <v>6.8757598127587499E-2</v>
          </cell>
          <cell r="P105">
            <v>5.9004522509580042E-2</v>
          </cell>
          <cell r="Q105">
            <v>6.7041107666002991E-2</v>
          </cell>
          <cell r="R105">
            <v>7.2162859296324836E-2</v>
          </cell>
          <cell r="S105">
            <v>7.2409245843383332E-2</v>
          </cell>
          <cell r="T105">
            <v>7.663330061579228E-2</v>
          </cell>
          <cell r="U105">
            <v>7.639293260160239E-2</v>
          </cell>
          <cell r="V105">
            <v>7.5696210260970731E-2</v>
          </cell>
        </row>
        <row r="106">
          <cell r="L106">
            <v>-5.0022218008489924E-2</v>
          </cell>
          <cell r="M106">
            <v>0.22291840044736019</v>
          </cell>
          <cell r="N106">
            <v>0.22291840044736019</v>
          </cell>
          <cell r="O106">
            <v>0.19449200974162681</v>
          </cell>
          <cell r="P106">
            <v>0.17903389481397208</v>
          </cell>
          <cell r="Q106">
            <v>0.20054227222360904</v>
          </cell>
          <cell r="R106">
            <v>0.20561438017153061</v>
          </cell>
          <cell r="S106">
            <v>0.20123390778366662</v>
          </cell>
          <cell r="T106">
            <v>0.21885701199329599</v>
          </cell>
          <cell r="U106">
            <v>0.22551541227644606</v>
          </cell>
          <cell r="V106">
            <v>0.23188955439934258</v>
          </cell>
        </row>
        <row r="107">
          <cell r="L107">
            <v>-3.4327421620075926E-3</v>
          </cell>
          <cell r="M107">
            <v>8.4921731213856336E-2</v>
          </cell>
          <cell r="N107">
            <v>8.4921731213856336E-2</v>
          </cell>
          <cell r="O107">
            <v>1.9546635459465143E-2</v>
          </cell>
          <cell r="P107">
            <v>1.9437094322765761E-2</v>
          </cell>
          <cell r="Q107">
            <v>2.7502210535065574E-2</v>
          </cell>
          <cell r="R107">
            <v>2.7437407343323839E-2</v>
          </cell>
          <cell r="S107">
            <v>2.7609300497008091E-2</v>
          </cell>
          <cell r="T107">
            <v>2.9411476955305368E-2</v>
          </cell>
          <cell r="U107">
            <v>2.9647490457584996E-2</v>
          </cell>
          <cell r="V107">
            <v>2.9770808455012298E-2</v>
          </cell>
        </row>
        <row r="108">
          <cell r="L108">
            <v>0</v>
          </cell>
          <cell r="M108">
            <v>0</v>
          </cell>
          <cell r="N108">
            <v>0</v>
          </cell>
          <cell r="O108">
            <v>0</v>
          </cell>
          <cell r="P108">
            <v>0</v>
          </cell>
          <cell r="Q108">
            <v>0</v>
          </cell>
          <cell r="R108">
            <v>0</v>
          </cell>
          <cell r="S108">
            <v>0</v>
          </cell>
          <cell r="T108">
            <v>0</v>
          </cell>
          <cell r="U108">
            <v>0</v>
          </cell>
          <cell r="V108">
            <v>0</v>
          </cell>
        </row>
        <row r="109">
          <cell r="L109">
            <v>0</v>
          </cell>
          <cell r="M109">
            <v>0</v>
          </cell>
          <cell r="N109">
            <v>0</v>
          </cell>
          <cell r="O109">
            <v>0</v>
          </cell>
          <cell r="P109">
            <v>0</v>
          </cell>
          <cell r="Q109">
            <v>0</v>
          </cell>
          <cell r="R109">
            <v>0</v>
          </cell>
          <cell r="S109">
            <v>0</v>
          </cell>
          <cell r="T109">
            <v>0</v>
          </cell>
          <cell r="U109">
            <v>0</v>
          </cell>
          <cell r="V109">
            <v>0</v>
          </cell>
        </row>
        <row r="110">
          <cell r="L110">
            <v>0</v>
          </cell>
          <cell r="M110">
            <v>0</v>
          </cell>
          <cell r="N110">
            <v>0</v>
          </cell>
          <cell r="O110">
            <v>17136.821429100633</v>
          </cell>
          <cell r="P110">
            <v>17831.505519561371</v>
          </cell>
          <cell r="Q110">
            <v>18235.238523660573</v>
          </cell>
          <cell r="R110">
            <v>19002.039151934347</v>
          </cell>
          <cell r="S110">
            <v>18867.255015242223</v>
          </cell>
          <cell r="T110">
            <v>18867.255015242223</v>
          </cell>
          <cell r="U110">
            <v>18867.255015242223</v>
          </cell>
          <cell r="V110">
            <v>18867.255015242223</v>
          </cell>
        </row>
        <row r="111">
          <cell r="L111">
            <v>5.1748356738286483E-2</v>
          </cell>
          <cell r="M111">
            <v>5.1748356738286483E-2</v>
          </cell>
          <cell r="N111">
            <v>5.1748356738286483E-2</v>
          </cell>
          <cell r="O111">
            <v>0</v>
          </cell>
          <cell r="P111">
            <v>1.1102230246251565E-16</v>
          </cell>
          <cell r="Q111">
            <v>0</v>
          </cell>
          <cell r="R111">
            <v>0</v>
          </cell>
          <cell r="S111">
            <v>1.1102230246251565E-16</v>
          </cell>
          <cell r="T111">
            <v>1.1102230246251565E-16</v>
          </cell>
          <cell r="U111">
            <v>1.1102230246251565E-16</v>
          </cell>
          <cell r="V111">
            <v>1.1102230246251565E-16</v>
          </cell>
        </row>
        <row r="112">
          <cell r="L112">
            <v>0.94825164326171352</v>
          </cell>
          <cell r="M112">
            <v>0.94825164326171352</v>
          </cell>
          <cell r="N112">
            <v>0.94825164326171352</v>
          </cell>
          <cell r="O112">
            <v>0.55032501027791692</v>
          </cell>
          <cell r="P112">
            <v>0.56784355692532928</v>
          </cell>
          <cell r="Q112">
            <v>0.57741161487954673</v>
          </cell>
          <cell r="R112">
            <v>0.59446457622862259</v>
          </cell>
          <cell r="S112">
            <v>0.59156750710293671</v>
          </cell>
          <cell r="T112">
            <v>0.59156750710293671</v>
          </cell>
          <cell r="U112">
            <v>0.59156750710293671</v>
          </cell>
          <cell r="V112">
            <v>0.59156750710293671</v>
          </cell>
        </row>
        <row r="113">
          <cell r="L113">
            <v>0</v>
          </cell>
          <cell r="M113">
            <v>0</v>
          </cell>
          <cell r="N113">
            <v>0</v>
          </cell>
          <cell r="O113">
            <v>0.44932486644952496</v>
          </cell>
          <cell r="P113">
            <v>0.431819959988965</v>
          </cell>
          <cell r="Q113">
            <v>0.42225935185926422</v>
          </cell>
          <cell r="R113">
            <v>0.40521966818577809</v>
          </cell>
          <cell r="S113">
            <v>0.40811448161268971</v>
          </cell>
          <cell r="T113">
            <v>0.40811448161268971</v>
          </cell>
          <cell r="U113">
            <v>0.40811448161268971</v>
          </cell>
          <cell r="V113">
            <v>0.40811448161268971</v>
          </cell>
        </row>
        <row r="114">
          <cell r="L114">
            <v>0</v>
          </cell>
          <cell r="M114">
            <v>0</v>
          </cell>
          <cell r="N114">
            <v>0</v>
          </cell>
          <cell r="O114">
            <v>3.5012327255807142E-4</v>
          </cell>
          <cell r="P114">
            <v>3.3648308570568701E-4</v>
          </cell>
          <cell r="Q114">
            <v>3.2903326118903704E-4</v>
          </cell>
          <cell r="R114">
            <v>3.1575558559930763E-4</v>
          </cell>
          <cell r="S114">
            <v>3.1801128437352445E-4</v>
          </cell>
          <cell r="T114">
            <v>3.1801128437352445E-4</v>
          </cell>
          <cell r="U114">
            <v>3.1801128437352445E-4</v>
          </cell>
          <cell r="V114">
            <v>3.1801128437352445E-4</v>
          </cell>
        </row>
        <row r="115">
          <cell r="L115">
            <v>0</v>
          </cell>
          <cell r="M115">
            <v>0</v>
          </cell>
          <cell r="N115">
            <v>0</v>
          </cell>
          <cell r="O115">
            <v>0</v>
          </cell>
          <cell r="P115">
            <v>0</v>
          </cell>
          <cell r="Q115">
            <v>0</v>
          </cell>
          <cell r="R115">
            <v>0</v>
          </cell>
          <cell r="S115">
            <v>0</v>
          </cell>
          <cell r="T115">
            <v>0</v>
          </cell>
          <cell r="U115">
            <v>0</v>
          </cell>
          <cell r="V115">
            <v>0</v>
          </cell>
        </row>
        <row r="116">
          <cell r="L116">
            <v>0</v>
          </cell>
          <cell r="M116">
            <v>0</v>
          </cell>
          <cell r="N116">
            <v>0</v>
          </cell>
          <cell r="O116">
            <v>0</v>
          </cell>
          <cell r="P116">
            <v>0</v>
          </cell>
          <cell r="Q116">
            <v>0</v>
          </cell>
          <cell r="R116">
            <v>0</v>
          </cell>
          <cell r="S116">
            <v>0</v>
          </cell>
          <cell r="T116">
            <v>0</v>
          </cell>
          <cell r="U116">
            <v>0</v>
          </cell>
          <cell r="V116">
            <v>0</v>
          </cell>
        </row>
        <row r="132">
          <cell r="L132">
            <v>0</v>
          </cell>
          <cell r="M132">
            <v>0</v>
          </cell>
          <cell r="N132">
            <v>0</v>
          </cell>
          <cell r="O132">
            <v>0</v>
          </cell>
          <cell r="P132">
            <v>0</v>
          </cell>
          <cell r="Q132">
            <v>0</v>
          </cell>
          <cell r="R132">
            <v>0</v>
          </cell>
          <cell r="S132">
            <v>0</v>
          </cell>
          <cell r="T132">
            <v>0</v>
          </cell>
          <cell r="U132">
            <v>0</v>
          </cell>
          <cell r="V132">
            <v>0</v>
          </cell>
        </row>
        <row r="133">
          <cell r="L133">
            <v>0</v>
          </cell>
          <cell r="M133">
            <v>0</v>
          </cell>
          <cell r="N133">
            <v>0</v>
          </cell>
          <cell r="O133">
            <v>0</v>
          </cell>
          <cell r="P133">
            <v>0</v>
          </cell>
          <cell r="Q133">
            <v>0</v>
          </cell>
          <cell r="R133">
            <v>0</v>
          </cell>
          <cell r="S133">
            <v>0</v>
          </cell>
          <cell r="T133">
            <v>0</v>
          </cell>
          <cell r="U133">
            <v>0</v>
          </cell>
          <cell r="V133">
            <v>0</v>
          </cell>
        </row>
        <row r="134">
          <cell r="L134">
            <v>0</v>
          </cell>
          <cell r="M134">
            <v>0</v>
          </cell>
          <cell r="N134">
            <v>0</v>
          </cell>
          <cell r="O134">
            <v>0</v>
          </cell>
          <cell r="P134">
            <v>0</v>
          </cell>
          <cell r="Q134">
            <v>0</v>
          </cell>
          <cell r="R134">
            <v>0</v>
          </cell>
          <cell r="S134">
            <v>0</v>
          </cell>
          <cell r="T134">
            <v>0</v>
          </cell>
          <cell r="U134">
            <v>0</v>
          </cell>
          <cell r="V134">
            <v>0</v>
          </cell>
        </row>
        <row r="135">
          <cell r="L135">
            <v>0</v>
          </cell>
          <cell r="M135">
            <v>0</v>
          </cell>
          <cell r="N135">
            <v>0</v>
          </cell>
          <cell r="O135">
            <v>0</v>
          </cell>
          <cell r="P135">
            <v>0</v>
          </cell>
          <cell r="Q135">
            <v>0</v>
          </cell>
          <cell r="R135">
            <v>0</v>
          </cell>
          <cell r="S135">
            <v>0</v>
          </cell>
          <cell r="T135">
            <v>0</v>
          </cell>
          <cell r="U135">
            <v>0</v>
          </cell>
          <cell r="V135">
            <v>0</v>
          </cell>
        </row>
        <row r="136">
          <cell r="L136">
            <v>0</v>
          </cell>
          <cell r="M136">
            <v>0</v>
          </cell>
          <cell r="N136">
            <v>0</v>
          </cell>
          <cell r="O136">
            <v>0</v>
          </cell>
          <cell r="P136">
            <v>0</v>
          </cell>
          <cell r="Q136">
            <v>0</v>
          </cell>
          <cell r="R136">
            <v>0</v>
          </cell>
          <cell r="S136">
            <v>0</v>
          </cell>
          <cell r="T136">
            <v>0</v>
          </cell>
          <cell r="U136">
            <v>0</v>
          </cell>
          <cell r="V136">
            <v>0</v>
          </cell>
        </row>
        <row r="137">
          <cell r="L137">
            <v>1</v>
          </cell>
          <cell r="M137">
            <v>1</v>
          </cell>
          <cell r="N137">
            <v>1</v>
          </cell>
          <cell r="O137">
            <v>1</v>
          </cell>
          <cell r="P137">
            <v>1</v>
          </cell>
          <cell r="Q137">
            <v>1</v>
          </cell>
          <cell r="R137">
            <v>1</v>
          </cell>
          <cell r="S137">
            <v>1</v>
          </cell>
          <cell r="T137">
            <v>1</v>
          </cell>
          <cell r="U137">
            <v>1</v>
          </cell>
          <cell r="V137">
            <v>1</v>
          </cell>
        </row>
        <row r="138">
          <cell r="L138">
            <v>0</v>
          </cell>
          <cell r="M138">
            <v>0</v>
          </cell>
          <cell r="N138">
            <v>0</v>
          </cell>
          <cell r="O138">
            <v>0</v>
          </cell>
          <cell r="P138">
            <v>0</v>
          </cell>
          <cell r="Q138">
            <v>0</v>
          </cell>
          <cell r="R138">
            <v>0</v>
          </cell>
          <cell r="S138">
            <v>0</v>
          </cell>
          <cell r="T138">
            <v>0</v>
          </cell>
          <cell r="U138">
            <v>0</v>
          </cell>
          <cell r="V138">
            <v>0</v>
          </cell>
        </row>
        <row r="139">
          <cell r="L139">
            <v>0</v>
          </cell>
          <cell r="M139">
            <v>0</v>
          </cell>
          <cell r="N139">
            <v>0</v>
          </cell>
          <cell r="O139">
            <v>0</v>
          </cell>
          <cell r="P139">
            <v>0</v>
          </cell>
          <cell r="Q139">
            <v>0</v>
          </cell>
          <cell r="R139">
            <v>0</v>
          </cell>
          <cell r="S139">
            <v>0</v>
          </cell>
          <cell r="T139">
            <v>0</v>
          </cell>
          <cell r="U139">
            <v>0</v>
          </cell>
          <cell r="V139">
            <v>0</v>
          </cell>
        </row>
        <row r="140">
          <cell r="L140">
            <v>0</v>
          </cell>
          <cell r="M140">
            <v>0</v>
          </cell>
          <cell r="N140">
            <v>0</v>
          </cell>
          <cell r="O140">
            <v>0</v>
          </cell>
          <cell r="P140">
            <v>0</v>
          </cell>
          <cell r="Q140">
            <v>0</v>
          </cell>
          <cell r="R140">
            <v>0</v>
          </cell>
          <cell r="S140">
            <v>0</v>
          </cell>
          <cell r="T140">
            <v>0</v>
          </cell>
          <cell r="U140">
            <v>0</v>
          </cell>
          <cell r="V140">
            <v>0</v>
          </cell>
        </row>
        <row r="141">
          <cell r="L141">
            <v>0</v>
          </cell>
          <cell r="M141">
            <v>0</v>
          </cell>
          <cell r="N141">
            <v>0</v>
          </cell>
          <cell r="O141">
            <v>0</v>
          </cell>
          <cell r="P141">
            <v>0</v>
          </cell>
          <cell r="Q141">
            <v>0</v>
          </cell>
          <cell r="R141">
            <v>0</v>
          </cell>
          <cell r="S141">
            <v>0</v>
          </cell>
          <cell r="T141">
            <v>0</v>
          </cell>
          <cell r="U141">
            <v>0</v>
          </cell>
          <cell r="V141">
            <v>0</v>
          </cell>
        </row>
        <row r="142">
          <cell r="L142">
            <v>0</v>
          </cell>
          <cell r="M142">
            <v>0</v>
          </cell>
          <cell r="N142">
            <v>0</v>
          </cell>
          <cell r="O142">
            <v>0</v>
          </cell>
          <cell r="P142">
            <v>0</v>
          </cell>
          <cell r="Q142">
            <v>0</v>
          </cell>
          <cell r="R142">
            <v>0</v>
          </cell>
          <cell r="S142">
            <v>0</v>
          </cell>
          <cell r="T142">
            <v>0</v>
          </cell>
          <cell r="U142">
            <v>0</v>
          </cell>
          <cell r="V142">
            <v>0</v>
          </cell>
        </row>
        <row r="143">
          <cell r="L143">
            <v>0</v>
          </cell>
          <cell r="M143">
            <v>0</v>
          </cell>
          <cell r="N143">
            <v>0</v>
          </cell>
          <cell r="O143">
            <v>0</v>
          </cell>
          <cell r="P143">
            <v>0</v>
          </cell>
          <cell r="Q143">
            <v>0</v>
          </cell>
          <cell r="R143">
            <v>0</v>
          </cell>
          <cell r="S143">
            <v>0</v>
          </cell>
          <cell r="T143">
            <v>0</v>
          </cell>
          <cell r="U143">
            <v>0</v>
          </cell>
          <cell r="V143">
            <v>0</v>
          </cell>
        </row>
        <row r="144">
          <cell r="L144">
            <v>0</v>
          </cell>
          <cell r="M144">
            <v>0</v>
          </cell>
          <cell r="N144">
            <v>0</v>
          </cell>
          <cell r="O144">
            <v>0</v>
          </cell>
          <cell r="P144">
            <v>0</v>
          </cell>
          <cell r="Q144">
            <v>0</v>
          </cell>
          <cell r="R144">
            <v>0</v>
          </cell>
          <cell r="S144">
            <v>0</v>
          </cell>
          <cell r="T144">
            <v>0</v>
          </cell>
          <cell r="U144">
            <v>0</v>
          </cell>
          <cell r="V144">
            <v>0</v>
          </cell>
        </row>
        <row r="145">
          <cell r="L145">
            <v>1</v>
          </cell>
          <cell r="M145">
            <v>1</v>
          </cell>
          <cell r="N145">
            <v>1</v>
          </cell>
          <cell r="O145">
            <v>1</v>
          </cell>
          <cell r="P145">
            <v>1</v>
          </cell>
          <cell r="Q145">
            <v>1</v>
          </cell>
          <cell r="R145">
            <v>1</v>
          </cell>
          <cell r="S145">
            <v>1</v>
          </cell>
          <cell r="T145">
            <v>1</v>
          </cell>
          <cell r="U145">
            <v>1</v>
          </cell>
          <cell r="V145">
            <v>1</v>
          </cell>
        </row>
        <row r="146">
          <cell r="L146">
            <v>0</v>
          </cell>
          <cell r="M146">
            <v>0</v>
          </cell>
          <cell r="N146">
            <v>0</v>
          </cell>
          <cell r="O146">
            <v>0</v>
          </cell>
          <cell r="P146">
            <v>0</v>
          </cell>
          <cell r="Q146">
            <v>0</v>
          </cell>
          <cell r="R146">
            <v>0</v>
          </cell>
          <cell r="S146">
            <v>0</v>
          </cell>
          <cell r="T146">
            <v>0</v>
          </cell>
          <cell r="U146">
            <v>0</v>
          </cell>
          <cell r="V146">
            <v>0</v>
          </cell>
        </row>
        <row r="147">
          <cell r="L147">
            <v>0</v>
          </cell>
          <cell r="M147">
            <v>0</v>
          </cell>
          <cell r="N147">
            <v>0</v>
          </cell>
          <cell r="O147">
            <v>0</v>
          </cell>
          <cell r="P147">
            <v>0</v>
          </cell>
          <cell r="Q147">
            <v>0</v>
          </cell>
          <cell r="R147">
            <v>0</v>
          </cell>
          <cell r="S147">
            <v>0</v>
          </cell>
          <cell r="T147">
            <v>0</v>
          </cell>
          <cell r="U147">
            <v>0</v>
          </cell>
          <cell r="V147">
            <v>0</v>
          </cell>
        </row>
        <row r="148">
          <cell r="L148">
            <v>0</v>
          </cell>
          <cell r="M148">
            <v>0</v>
          </cell>
          <cell r="N148">
            <v>0</v>
          </cell>
          <cell r="O148">
            <v>0</v>
          </cell>
          <cell r="P148">
            <v>0</v>
          </cell>
          <cell r="Q148">
            <v>0</v>
          </cell>
          <cell r="R148">
            <v>0</v>
          </cell>
          <cell r="S148">
            <v>0</v>
          </cell>
          <cell r="T148">
            <v>0</v>
          </cell>
          <cell r="U148">
            <v>0</v>
          </cell>
          <cell r="V148">
            <v>0</v>
          </cell>
        </row>
        <row r="149">
          <cell r="L149">
            <v>0</v>
          </cell>
          <cell r="M149">
            <v>0</v>
          </cell>
          <cell r="N149">
            <v>0</v>
          </cell>
          <cell r="O149">
            <v>0</v>
          </cell>
          <cell r="P149">
            <v>0</v>
          </cell>
          <cell r="Q149">
            <v>0</v>
          </cell>
          <cell r="R149">
            <v>0</v>
          </cell>
          <cell r="S149">
            <v>0</v>
          </cell>
          <cell r="T149">
            <v>0</v>
          </cell>
          <cell r="U149">
            <v>0</v>
          </cell>
          <cell r="V149">
            <v>0</v>
          </cell>
        </row>
        <row r="150">
          <cell r="L150">
            <v>0</v>
          </cell>
          <cell r="M150">
            <v>0</v>
          </cell>
          <cell r="N150">
            <v>0</v>
          </cell>
          <cell r="O150">
            <v>0</v>
          </cell>
          <cell r="P150">
            <v>0</v>
          </cell>
          <cell r="Q150">
            <v>0</v>
          </cell>
          <cell r="R150">
            <v>0</v>
          </cell>
          <cell r="S150">
            <v>0</v>
          </cell>
          <cell r="T150">
            <v>0</v>
          </cell>
          <cell r="U150">
            <v>0</v>
          </cell>
          <cell r="V150">
            <v>0</v>
          </cell>
        </row>
        <row r="151">
          <cell r="L151">
            <v>0</v>
          </cell>
          <cell r="M151">
            <v>0</v>
          </cell>
          <cell r="N151">
            <v>0</v>
          </cell>
          <cell r="O151">
            <v>0</v>
          </cell>
          <cell r="P151">
            <v>0</v>
          </cell>
          <cell r="Q151">
            <v>0</v>
          </cell>
          <cell r="R151">
            <v>0</v>
          </cell>
          <cell r="S151">
            <v>0</v>
          </cell>
          <cell r="T151">
            <v>0</v>
          </cell>
          <cell r="U151">
            <v>0</v>
          </cell>
          <cell r="V151">
            <v>0</v>
          </cell>
        </row>
        <row r="152">
          <cell r="L152">
            <v>0</v>
          </cell>
          <cell r="M152">
            <v>0</v>
          </cell>
          <cell r="N152">
            <v>0</v>
          </cell>
          <cell r="O152">
            <v>0</v>
          </cell>
          <cell r="P152">
            <v>0</v>
          </cell>
          <cell r="Q152">
            <v>0</v>
          </cell>
          <cell r="R152">
            <v>0</v>
          </cell>
          <cell r="S152">
            <v>0</v>
          </cell>
          <cell r="T152">
            <v>0</v>
          </cell>
          <cell r="U152">
            <v>0</v>
          </cell>
          <cell r="V152">
            <v>0</v>
          </cell>
        </row>
        <row r="164">
          <cell r="L164">
            <v>0</v>
          </cell>
          <cell r="M164">
            <v>0</v>
          </cell>
          <cell r="N164">
            <v>0</v>
          </cell>
          <cell r="O164">
            <v>328170.23068402178</v>
          </cell>
          <cell r="P164">
            <v>355520.10523875279</v>
          </cell>
          <cell r="Q164">
            <v>326198.80704983737</v>
          </cell>
          <cell r="R164">
            <v>309474.6588708671</v>
          </cell>
          <cell r="S164">
            <v>293380.38784704945</v>
          </cell>
          <cell r="T164">
            <v>286324.66321892338</v>
          </cell>
          <cell r="U164">
            <v>286324.66321892338</v>
          </cell>
          <cell r="V164">
            <v>286324.66321892338</v>
          </cell>
        </row>
        <row r="165">
          <cell r="L165">
            <v>1</v>
          </cell>
          <cell r="M165">
            <v>1</v>
          </cell>
          <cell r="N165">
            <v>1</v>
          </cell>
          <cell r="O165">
            <v>1</v>
          </cell>
          <cell r="P165">
            <v>1</v>
          </cell>
          <cell r="Q165">
            <v>1</v>
          </cell>
          <cell r="R165">
            <v>1</v>
          </cell>
          <cell r="S165">
            <v>1</v>
          </cell>
          <cell r="T165">
            <v>1</v>
          </cell>
          <cell r="U165">
            <v>1</v>
          </cell>
          <cell r="V165">
            <v>1</v>
          </cell>
        </row>
        <row r="166">
          <cell r="L166">
            <v>0</v>
          </cell>
          <cell r="M166">
            <v>0</v>
          </cell>
          <cell r="N166">
            <v>0</v>
          </cell>
          <cell r="O166">
            <v>0</v>
          </cell>
          <cell r="P166">
            <v>0</v>
          </cell>
          <cell r="Q166">
            <v>0</v>
          </cell>
          <cell r="R166">
            <v>0</v>
          </cell>
          <cell r="S166">
            <v>0</v>
          </cell>
          <cell r="T166">
            <v>0</v>
          </cell>
          <cell r="U166">
            <v>0</v>
          </cell>
          <cell r="V166">
            <v>0</v>
          </cell>
        </row>
        <row r="167">
          <cell r="L167">
            <v>0</v>
          </cell>
          <cell r="M167">
            <v>0</v>
          </cell>
          <cell r="N167">
            <v>0</v>
          </cell>
          <cell r="O167">
            <v>0</v>
          </cell>
          <cell r="P167">
            <v>0</v>
          </cell>
          <cell r="Q167">
            <v>0</v>
          </cell>
          <cell r="R167">
            <v>0</v>
          </cell>
          <cell r="S167">
            <v>0</v>
          </cell>
          <cell r="T167">
            <v>0</v>
          </cell>
          <cell r="U167">
            <v>0</v>
          </cell>
          <cell r="V167">
            <v>0</v>
          </cell>
        </row>
        <row r="168">
          <cell r="L168">
            <v>0</v>
          </cell>
          <cell r="M168">
            <v>0</v>
          </cell>
          <cell r="N168">
            <v>0</v>
          </cell>
          <cell r="O168">
            <v>0</v>
          </cell>
          <cell r="P168">
            <v>0</v>
          </cell>
          <cell r="Q168">
            <v>0</v>
          </cell>
          <cell r="R168">
            <v>0</v>
          </cell>
          <cell r="S168">
            <v>0</v>
          </cell>
          <cell r="T168">
            <v>0</v>
          </cell>
          <cell r="U168">
            <v>0</v>
          </cell>
          <cell r="V168">
            <v>0</v>
          </cell>
        </row>
        <row r="169">
          <cell r="L169">
            <v>0</v>
          </cell>
          <cell r="M169">
            <v>0</v>
          </cell>
          <cell r="N169">
            <v>0</v>
          </cell>
          <cell r="O169">
            <v>0</v>
          </cell>
          <cell r="P169">
            <v>0</v>
          </cell>
          <cell r="Q169">
            <v>0</v>
          </cell>
          <cell r="R169">
            <v>0</v>
          </cell>
          <cell r="S169">
            <v>0</v>
          </cell>
          <cell r="T169">
            <v>0</v>
          </cell>
          <cell r="U169">
            <v>0</v>
          </cell>
          <cell r="V169">
            <v>0</v>
          </cell>
        </row>
        <row r="170">
          <cell r="L170">
            <v>0</v>
          </cell>
          <cell r="M170">
            <v>0</v>
          </cell>
          <cell r="N170">
            <v>0</v>
          </cell>
          <cell r="O170">
            <v>0</v>
          </cell>
          <cell r="P170">
            <v>0</v>
          </cell>
          <cell r="Q170">
            <v>0</v>
          </cell>
          <cell r="R170">
            <v>0</v>
          </cell>
          <cell r="S170">
            <v>0</v>
          </cell>
          <cell r="T170">
            <v>0</v>
          </cell>
          <cell r="U170">
            <v>0</v>
          </cell>
          <cell r="V170">
            <v>0</v>
          </cell>
        </row>
        <row r="171">
          <cell r="L171">
            <v>0</v>
          </cell>
          <cell r="M171">
            <v>0</v>
          </cell>
          <cell r="N171">
            <v>0</v>
          </cell>
          <cell r="O171">
            <v>181.99481079925613</v>
          </cell>
          <cell r="P171">
            <v>0</v>
          </cell>
          <cell r="Q171">
            <v>0</v>
          </cell>
          <cell r="R171">
            <v>0</v>
          </cell>
          <cell r="S171">
            <v>0</v>
          </cell>
          <cell r="T171">
            <v>0</v>
          </cell>
          <cell r="U171">
            <v>0</v>
          </cell>
          <cell r="V171">
            <v>0</v>
          </cell>
        </row>
        <row r="172">
          <cell r="L172">
            <v>1</v>
          </cell>
          <cell r="M172">
            <v>1</v>
          </cell>
          <cell r="N172">
            <v>1</v>
          </cell>
          <cell r="O172">
            <v>1</v>
          </cell>
          <cell r="P172">
            <v>1</v>
          </cell>
          <cell r="Q172">
            <v>1</v>
          </cell>
          <cell r="R172">
            <v>1</v>
          </cell>
          <cell r="S172">
            <v>1</v>
          </cell>
          <cell r="T172">
            <v>1</v>
          </cell>
          <cell r="U172">
            <v>1</v>
          </cell>
          <cell r="V172">
            <v>1</v>
          </cell>
        </row>
        <row r="173">
          <cell r="L173">
            <v>0</v>
          </cell>
          <cell r="M173">
            <v>0</v>
          </cell>
          <cell r="N173">
            <v>0</v>
          </cell>
          <cell r="O173">
            <v>0</v>
          </cell>
          <cell r="P173">
            <v>0</v>
          </cell>
          <cell r="Q173">
            <v>0</v>
          </cell>
          <cell r="R173">
            <v>0</v>
          </cell>
          <cell r="S173">
            <v>0</v>
          </cell>
          <cell r="T173">
            <v>0</v>
          </cell>
          <cell r="U173">
            <v>0</v>
          </cell>
          <cell r="V173">
            <v>0</v>
          </cell>
        </row>
        <row r="174">
          <cell r="L174">
            <v>0</v>
          </cell>
          <cell r="M174">
            <v>0</v>
          </cell>
          <cell r="N174">
            <v>0</v>
          </cell>
          <cell r="O174">
            <v>0</v>
          </cell>
          <cell r="P174">
            <v>0</v>
          </cell>
          <cell r="Q174">
            <v>0</v>
          </cell>
          <cell r="R174">
            <v>0</v>
          </cell>
          <cell r="S174">
            <v>0</v>
          </cell>
          <cell r="T174">
            <v>0</v>
          </cell>
          <cell r="U174">
            <v>0</v>
          </cell>
          <cell r="V174">
            <v>0</v>
          </cell>
        </row>
        <row r="175">
          <cell r="L175">
            <v>0</v>
          </cell>
          <cell r="M175">
            <v>0</v>
          </cell>
          <cell r="N175">
            <v>0</v>
          </cell>
          <cell r="O175">
            <v>0</v>
          </cell>
          <cell r="P175">
            <v>0</v>
          </cell>
          <cell r="Q175">
            <v>0</v>
          </cell>
          <cell r="R175">
            <v>0</v>
          </cell>
          <cell r="S175">
            <v>0</v>
          </cell>
          <cell r="T175">
            <v>0</v>
          </cell>
          <cell r="U175">
            <v>0</v>
          </cell>
          <cell r="V175">
            <v>0</v>
          </cell>
        </row>
        <row r="176">
          <cell r="L176">
            <v>0</v>
          </cell>
          <cell r="M176">
            <v>0</v>
          </cell>
          <cell r="N176">
            <v>0</v>
          </cell>
          <cell r="O176">
            <v>0</v>
          </cell>
          <cell r="P176">
            <v>0</v>
          </cell>
          <cell r="Q176">
            <v>0</v>
          </cell>
          <cell r="R176">
            <v>0</v>
          </cell>
          <cell r="S176">
            <v>0</v>
          </cell>
          <cell r="T176">
            <v>0</v>
          </cell>
          <cell r="U176">
            <v>0</v>
          </cell>
          <cell r="V176">
            <v>0</v>
          </cell>
        </row>
        <row r="177">
          <cell r="L177">
            <v>0</v>
          </cell>
          <cell r="M177">
            <v>0</v>
          </cell>
          <cell r="N177">
            <v>0</v>
          </cell>
          <cell r="O177">
            <v>0</v>
          </cell>
          <cell r="P177">
            <v>0</v>
          </cell>
          <cell r="Q177">
            <v>0</v>
          </cell>
          <cell r="R177">
            <v>0</v>
          </cell>
          <cell r="S177">
            <v>0</v>
          </cell>
          <cell r="T177">
            <v>0</v>
          </cell>
          <cell r="U177">
            <v>0</v>
          </cell>
          <cell r="V177">
            <v>0</v>
          </cell>
        </row>
        <row r="178">
          <cell r="L178">
            <v>0</v>
          </cell>
          <cell r="M178">
            <v>0</v>
          </cell>
          <cell r="N178">
            <v>0</v>
          </cell>
          <cell r="O178">
            <v>25427.426522838181</v>
          </cell>
          <cell r="P178">
            <v>11554.286570302222</v>
          </cell>
          <cell r="Q178">
            <v>12021.539561178864</v>
          </cell>
          <cell r="R178">
            <v>11031.227436110592</v>
          </cell>
          <cell r="S178">
            <v>11410.279075491359</v>
          </cell>
          <cell r="T178">
            <v>12216.339872887645</v>
          </cell>
          <cell r="U178">
            <v>12216.339872887645</v>
          </cell>
          <cell r="V178">
            <v>12216.339872887645</v>
          </cell>
        </row>
        <row r="179">
          <cell r="L179">
            <v>1</v>
          </cell>
          <cell r="M179">
            <v>1</v>
          </cell>
          <cell r="N179">
            <v>1</v>
          </cell>
          <cell r="O179">
            <v>1</v>
          </cell>
          <cell r="P179">
            <v>1</v>
          </cell>
          <cell r="Q179">
            <v>1</v>
          </cell>
          <cell r="R179">
            <v>1</v>
          </cell>
          <cell r="S179">
            <v>1</v>
          </cell>
          <cell r="T179">
            <v>1</v>
          </cell>
          <cell r="U179">
            <v>1</v>
          </cell>
          <cell r="V179">
            <v>1</v>
          </cell>
        </row>
        <row r="180">
          <cell r="L180">
            <v>0</v>
          </cell>
          <cell r="M180">
            <v>0</v>
          </cell>
          <cell r="N180">
            <v>0</v>
          </cell>
          <cell r="O180">
            <v>0</v>
          </cell>
          <cell r="P180">
            <v>0</v>
          </cell>
          <cell r="Q180">
            <v>0</v>
          </cell>
          <cell r="R180">
            <v>0</v>
          </cell>
          <cell r="S180">
            <v>0</v>
          </cell>
          <cell r="T180">
            <v>0</v>
          </cell>
          <cell r="U180">
            <v>0</v>
          </cell>
          <cell r="V180">
            <v>0</v>
          </cell>
        </row>
        <row r="181">
          <cell r="L181">
            <v>0</v>
          </cell>
          <cell r="M181">
            <v>0</v>
          </cell>
          <cell r="N181">
            <v>0</v>
          </cell>
          <cell r="O181">
            <v>0</v>
          </cell>
          <cell r="P181">
            <v>0</v>
          </cell>
          <cell r="Q181">
            <v>0</v>
          </cell>
          <cell r="R181">
            <v>0</v>
          </cell>
          <cell r="S181">
            <v>0</v>
          </cell>
          <cell r="T181">
            <v>0</v>
          </cell>
          <cell r="U181">
            <v>0</v>
          </cell>
          <cell r="V181">
            <v>0</v>
          </cell>
        </row>
        <row r="182">
          <cell r="L182">
            <v>0</v>
          </cell>
          <cell r="M182">
            <v>0</v>
          </cell>
          <cell r="N182">
            <v>0</v>
          </cell>
          <cell r="O182">
            <v>0</v>
          </cell>
          <cell r="P182">
            <v>0</v>
          </cell>
          <cell r="Q182">
            <v>0</v>
          </cell>
          <cell r="R182">
            <v>0</v>
          </cell>
          <cell r="S182">
            <v>0</v>
          </cell>
          <cell r="T182">
            <v>0</v>
          </cell>
          <cell r="U182">
            <v>0</v>
          </cell>
          <cell r="V182">
            <v>0</v>
          </cell>
        </row>
        <row r="183">
          <cell r="L183">
            <v>0</v>
          </cell>
          <cell r="M183">
            <v>0</v>
          </cell>
          <cell r="N183">
            <v>0</v>
          </cell>
          <cell r="O183">
            <v>0</v>
          </cell>
          <cell r="P183">
            <v>0</v>
          </cell>
          <cell r="Q183">
            <v>0</v>
          </cell>
          <cell r="R183">
            <v>0</v>
          </cell>
          <cell r="S183">
            <v>0</v>
          </cell>
          <cell r="T183">
            <v>0</v>
          </cell>
          <cell r="U183">
            <v>0</v>
          </cell>
          <cell r="V183">
            <v>0</v>
          </cell>
        </row>
        <row r="184">
          <cell r="L184">
            <v>0</v>
          </cell>
          <cell r="M184">
            <v>0</v>
          </cell>
          <cell r="N184">
            <v>0</v>
          </cell>
          <cell r="O184">
            <v>0</v>
          </cell>
          <cell r="P184">
            <v>0</v>
          </cell>
          <cell r="Q184">
            <v>0</v>
          </cell>
          <cell r="R184">
            <v>0</v>
          </cell>
          <cell r="S184">
            <v>0</v>
          </cell>
          <cell r="T184">
            <v>0</v>
          </cell>
          <cell r="U184">
            <v>0</v>
          </cell>
          <cell r="V184">
            <v>0</v>
          </cell>
        </row>
        <row r="185">
          <cell r="L185">
            <v>0</v>
          </cell>
          <cell r="M185">
            <v>0</v>
          </cell>
          <cell r="N185">
            <v>0</v>
          </cell>
          <cell r="O185">
            <v>24339.263647488489</v>
          </cell>
          <cell r="P185">
            <v>23729.752168765706</v>
          </cell>
          <cell r="Q185">
            <v>21927.038989829925</v>
          </cell>
          <cell r="R185">
            <v>22893.32674855064</v>
          </cell>
          <cell r="S185">
            <v>23742.106021212687</v>
          </cell>
          <cell r="T185">
            <v>23936.554729703254</v>
          </cell>
          <cell r="U185">
            <v>23936.554729703254</v>
          </cell>
          <cell r="V185">
            <v>23936.554729703254</v>
          </cell>
        </row>
        <row r="186">
          <cell r="L186">
            <v>1</v>
          </cell>
          <cell r="M186">
            <v>1</v>
          </cell>
          <cell r="N186">
            <v>1</v>
          </cell>
          <cell r="O186">
            <v>1</v>
          </cell>
          <cell r="P186">
            <v>1</v>
          </cell>
          <cell r="Q186">
            <v>1</v>
          </cell>
          <cell r="R186">
            <v>1</v>
          </cell>
          <cell r="S186">
            <v>1</v>
          </cell>
          <cell r="T186">
            <v>1</v>
          </cell>
          <cell r="U186">
            <v>1</v>
          </cell>
          <cell r="V186">
            <v>1</v>
          </cell>
        </row>
        <row r="187">
          <cell r="L187">
            <v>0</v>
          </cell>
          <cell r="M187">
            <v>0</v>
          </cell>
          <cell r="N187">
            <v>0</v>
          </cell>
          <cell r="O187">
            <v>0</v>
          </cell>
          <cell r="P187">
            <v>0</v>
          </cell>
          <cell r="Q187">
            <v>0</v>
          </cell>
          <cell r="R187">
            <v>0</v>
          </cell>
          <cell r="S187">
            <v>0</v>
          </cell>
          <cell r="T187">
            <v>0</v>
          </cell>
          <cell r="U187">
            <v>0</v>
          </cell>
          <cell r="V187">
            <v>0</v>
          </cell>
        </row>
        <row r="188">
          <cell r="L188">
            <v>0</v>
          </cell>
          <cell r="M188">
            <v>0</v>
          </cell>
          <cell r="N188">
            <v>0</v>
          </cell>
          <cell r="O188">
            <v>0</v>
          </cell>
          <cell r="P188">
            <v>0</v>
          </cell>
          <cell r="Q188">
            <v>0</v>
          </cell>
          <cell r="R188">
            <v>0</v>
          </cell>
          <cell r="S188">
            <v>0</v>
          </cell>
          <cell r="T188">
            <v>0</v>
          </cell>
          <cell r="U188">
            <v>0</v>
          </cell>
          <cell r="V188">
            <v>0</v>
          </cell>
        </row>
        <row r="189">
          <cell r="L189">
            <v>0</v>
          </cell>
          <cell r="M189">
            <v>0</v>
          </cell>
          <cell r="N189">
            <v>0</v>
          </cell>
          <cell r="O189">
            <v>0</v>
          </cell>
          <cell r="P189">
            <v>0</v>
          </cell>
          <cell r="Q189">
            <v>0</v>
          </cell>
          <cell r="R189">
            <v>0</v>
          </cell>
          <cell r="S189">
            <v>0</v>
          </cell>
          <cell r="T189">
            <v>0</v>
          </cell>
          <cell r="U189">
            <v>0</v>
          </cell>
          <cell r="V189">
            <v>0</v>
          </cell>
        </row>
        <row r="190">
          <cell r="L190">
            <v>0</v>
          </cell>
          <cell r="M190">
            <v>0</v>
          </cell>
          <cell r="N190">
            <v>0</v>
          </cell>
          <cell r="O190">
            <v>0</v>
          </cell>
          <cell r="P190">
            <v>0</v>
          </cell>
          <cell r="Q190">
            <v>0</v>
          </cell>
          <cell r="R190">
            <v>0</v>
          </cell>
          <cell r="S190">
            <v>0</v>
          </cell>
          <cell r="T190">
            <v>0</v>
          </cell>
          <cell r="U190">
            <v>0</v>
          </cell>
          <cell r="V190">
            <v>0</v>
          </cell>
        </row>
        <row r="191">
          <cell r="L191">
            <v>0</v>
          </cell>
          <cell r="M191">
            <v>0</v>
          </cell>
          <cell r="N191">
            <v>0</v>
          </cell>
          <cell r="O191">
            <v>0</v>
          </cell>
          <cell r="P191">
            <v>0</v>
          </cell>
          <cell r="Q191">
            <v>0</v>
          </cell>
          <cell r="R191">
            <v>0</v>
          </cell>
          <cell r="S191">
            <v>0</v>
          </cell>
          <cell r="T191">
            <v>0</v>
          </cell>
          <cell r="U191">
            <v>0</v>
          </cell>
          <cell r="V191">
            <v>0</v>
          </cell>
        </row>
        <row r="192">
          <cell r="L192">
            <v>0</v>
          </cell>
          <cell r="M192">
            <v>0</v>
          </cell>
          <cell r="N192">
            <v>0</v>
          </cell>
          <cell r="O192">
            <v>0</v>
          </cell>
          <cell r="P192">
            <v>0</v>
          </cell>
          <cell r="Q192">
            <v>0</v>
          </cell>
          <cell r="R192">
            <v>0</v>
          </cell>
          <cell r="S192">
            <v>0</v>
          </cell>
          <cell r="T192">
            <v>0</v>
          </cell>
          <cell r="U192">
            <v>0</v>
          </cell>
          <cell r="V192">
            <v>0</v>
          </cell>
        </row>
        <row r="193">
          <cell r="L193">
            <v>0</v>
          </cell>
          <cell r="M193">
            <v>0</v>
          </cell>
          <cell r="N193">
            <v>0</v>
          </cell>
          <cell r="O193">
            <v>0</v>
          </cell>
          <cell r="P193">
            <v>0</v>
          </cell>
          <cell r="Q193">
            <v>0</v>
          </cell>
          <cell r="R193">
            <v>0</v>
          </cell>
          <cell r="S193">
            <v>0</v>
          </cell>
          <cell r="T193">
            <v>0</v>
          </cell>
          <cell r="U193">
            <v>0</v>
          </cell>
          <cell r="V193">
            <v>0</v>
          </cell>
        </row>
        <row r="194">
          <cell r="L194">
            <v>0</v>
          </cell>
          <cell r="M194">
            <v>0</v>
          </cell>
          <cell r="N194">
            <v>0</v>
          </cell>
          <cell r="O194">
            <v>0</v>
          </cell>
          <cell r="P194">
            <v>0</v>
          </cell>
          <cell r="Q194">
            <v>0</v>
          </cell>
          <cell r="R194">
            <v>0</v>
          </cell>
          <cell r="S194">
            <v>0</v>
          </cell>
          <cell r="T194">
            <v>0</v>
          </cell>
          <cell r="U194">
            <v>0</v>
          </cell>
          <cell r="V194">
            <v>0</v>
          </cell>
        </row>
        <row r="195">
          <cell r="L195">
            <v>0</v>
          </cell>
          <cell r="M195">
            <v>0</v>
          </cell>
          <cell r="N195">
            <v>0</v>
          </cell>
          <cell r="O195">
            <v>0</v>
          </cell>
          <cell r="P195">
            <v>0</v>
          </cell>
          <cell r="Q195">
            <v>0</v>
          </cell>
          <cell r="R195">
            <v>0</v>
          </cell>
          <cell r="S195">
            <v>0</v>
          </cell>
          <cell r="T195">
            <v>0</v>
          </cell>
          <cell r="U195">
            <v>0</v>
          </cell>
          <cell r="V195">
            <v>0</v>
          </cell>
        </row>
        <row r="196">
          <cell r="L196">
            <v>0</v>
          </cell>
          <cell r="M196">
            <v>0</v>
          </cell>
          <cell r="N196">
            <v>0</v>
          </cell>
          <cell r="O196">
            <v>0</v>
          </cell>
          <cell r="P196">
            <v>0</v>
          </cell>
          <cell r="Q196">
            <v>0</v>
          </cell>
          <cell r="R196">
            <v>0</v>
          </cell>
          <cell r="S196">
            <v>0</v>
          </cell>
          <cell r="T196">
            <v>0</v>
          </cell>
          <cell r="U196">
            <v>0</v>
          </cell>
          <cell r="V196">
            <v>0</v>
          </cell>
        </row>
        <row r="197">
          <cell r="L197">
            <v>1</v>
          </cell>
          <cell r="M197">
            <v>1</v>
          </cell>
          <cell r="N197">
            <v>1</v>
          </cell>
          <cell r="O197">
            <v>1</v>
          </cell>
          <cell r="P197">
            <v>1</v>
          </cell>
          <cell r="Q197">
            <v>1</v>
          </cell>
          <cell r="R197">
            <v>1</v>
          </cell>
          <cell r="S197">
            <v>1</v>
          </cell>
          <cell r="T197">
            <v>1</v>
          </cell>
          <cell r="U197">
            <v>1</v>
          </cell>
          <cell r="V197">
            <v>1</v>
          </cell>
        </row>
        <row r="198">
          <cell r="L198">
            <v>0</v>
          </cell>
          <cell r="M198">
            <v>0</v>
          </cell>
          <cell r="N198">
            <v>0</v>
          </cell>
          <cell r="O198">
            <v>0</v>
          </cell>
          <cell r="P198">
            <v>0</v>
          </cell>
          <cell r="Q198">
            <v>0</v>
          </cell>
          <cell r="R198">
            <v>0</v>
          </cell>
          <cell r="S198">
            <v>0</v>
          </cell>
          <cell r="T198">
            <v>0</v>
          </cell>
          <cell r="U198">
            <v>0</v>
          </cell>
          <cell r="V198">
            <v>0</v>
          </cell>
        </row>
        <row r="199">
          <cell r="L199">
            <v>0</v>
          </cell>
          <cell r="M199">
            <v>0</v>
          </cell>
          <cell r="N199">
            <v>0</v>
          </cell>
          <cell r="O199">
            <v>0</v>
          </cell>
          <cell r="P199">
            <v>89.059013757638112</v>
          </cell>
          <cell r="Q199">
            <v>0</v>
          </cell>
          <cell r="R199">
            <v>32.980792440651484</v>
          </cell>
          <cell r="S199">
            <v>37.279129537614764</v>
          </cell>
          <cell r="T199">
            <v>35.416668916523072</v>
          </cell>
          <cell r="U199">
            <v>0</v>
          </cell>
          <cell r="V199">
            <v>0</v>
          </cell>
        </row>
        <row r="200">
          <cell r="L200">
            <v>1</v>
          </cell>
          <cell r="M200">
            <v>1</v>
          </cell>
          <cell r="N200">
            <v>1</v>
          </cell>
          <cell r="O200">
            <v>1</v>
          </cell>
          <cell r="P200">
            <v>1</v>
          </cell>
          <cell r="Q200">
            <v>1</v>
          </cell>
          <cell r="R200">
            <v>1</v>
          </cell>
          <cell r="S200">
            <v>1</v>
          </cell>
          <cell r="T200">
            <v>1</v>
          </cell>
          <cell r="U200">
            <v>1</v>
          </cell>
          <cell r="V200">
            <v>1</v>
          </cell>
        </row>
        <row r="201">
          <cell r="L201">
            <v>0</v>
          </cell>
          <cell r="M201">
            <v>0</v>
          </cell>
          <cell r="N201">
            <v>0</v>
          </cell>
          <cell r="O201">
            <v>0</v>
          </cell>
          <cell r="P201">
            <v>0</v>
          </cell>
          <cell r="Q201">
            <v>0</v>
          </cell>
          <cell r="R201">
            <v>0</v>
          </cell>
          <cell r="S201">
            <v>0</v>
          </cell>
          <cell r="T201">
            <v>0</v>
          </cell>
          <cell r="U201">
            <v>0</v>
          </cell>
          <cell r="V201">
            <v>0</v>
          </cell>
        </row>
        <row r="202">
          <cell r="L202">
            <v>0</v>
          </cell>
          <cell r="M202">
            <v>0</v>
          </cell>
          <cell r="N202">
            <v>0</v>
          </cell>
          <cell r="O202">
            <v>0</v>
          </cell>
          <cell r="P202">
            <v>0</v>
          </cell>
          <cell r="Q202">
            <v>0</v>
          </cell>
          <cell r="R202">
            <v>0</v>
          </cell>
          <cell r="S202">
            <v>0</v>
          </cell>
          <cell r="T202">
            <v>0</v>
          </cell>
          <cell r="U202">
            <v>0</v>
          </cell>
          <cell r="V202">
            <v>0</v>
          </cell>
        </row>
        <row r="203">
          <cell r="L203">
            <v>0</v>
          </cell>
          <cell r="M203">
            <v>0</v>
          </cell>
          <cell r="N203">
            <v>0</v>
          </cell>
          <cell r="O203">
            <v>0</v>
          </cell>
          <cell r="P203">
            <v>0</v>
          </cell>
          <cell r="Q203">
            <v>0</v>
          </cell>
          <cell r="R203">
            <v>0</v>
          </cell>
          <cell r="S203">
            <v>0</v>
          </cell>
          <cell r="T203">
            <v>0</v>
          </cell>
          <cell r="U203">
            <v>0</v>
          </cell>
          <cell r="V203">
            <v>0</v>
          </cell>
        </row>
        <row r="204">
          <cell r="L204">
            <v>0</v>
          </cell>
          <cell r="M204">
            <v>0</v>
          </cell>
          <cell r="N204">
            <v>0</v>
          </cell>
          <cell r="O204">
            <v>0</v>
          </cell>
          <cell r="P204">
            <v>0</v>
          </cell>
          <cell r="Q204">
            <v>0</v>
          </cell>
          <cell r="R204">
            <v>0</v>
          </cell>
          <cell r="S204">
            <v>0</v>
          </cell>
          <cell r="T204">
            <v>0</v>
          </cell>
          <cell r="U204">
            <v>0</v>
          </cell>
          <cell r="V204">
            <v>0</v>
          </cell>
        </row>
        <row r="205">
          <cell r="L205">
            <v>0</v>
          </cell>
          <cell r="M205">
            <v>0</v>
          </cell>
          <cell r="N205">
            <v>0</v>
          </cell>
          <cell r="O205">
            <v>0</v>
          </cell>
          <cell r="P205">
            <v>0</v>
          </cell>
          <cell r="Q205">
            <v>0</v>
          </cell>
          <cell r="R205">
            <v>0</v>
          </cell>
          <cell r="S205">
            <v>0</v>
          </cell>
          <cell r="T205">
            <v>0</v>
          </cell>
          <cell r="U205">
            <v>0</v>
          </cell>
          <cell r="V205">
            <v>0</v>
          </cell>
        </row>
        <row r="206">
          <cell r="L206">
            <v>0</v>
          </cell>
          <cell r="M206">
            <v>0</v>
          </cell>
          <cell r="N206">
            <v>0</v>
          </cell>
          <cell r="O206">
            <v>14152.701611712509</v>
          </cell>
          <cell r="P206">
            <v>87040.307374298849</v>
          </cell>
          <cell r="Q206">
            <v>17178.200227822421</v>
          </cell>
          <cell r="R206">
            <v>-24742.08846714265</v>
          </cell>
          <cell r="S206">
            <v>24909.254906986658</v>
          </cell>
          <cell r="T206">
            <v>12543.124747474587</v>
          </cell>
          <cell r="U206">
            <v>12543.124747474587</v>
          </cell>
          <cell r="V206">
            <v>12543.124747474587</v>
          </cell>
        </row>
        <row r="207">
          <cell r="L207">
            <v>1</v>
          </cell>
          <cell r="M207">
            <v>1</v>
          </cell>
          <cell r="N207">
            <v>1</v>
          </cell>
          <cell r="O207">
            <v>1</v>
          </cell>
          <cell r="P207">
            <v>1</v>
          </cell>
          <cell r="Q207">
            <v>1</v>
          </cell>
          <cell r="R207">
            <v>1</v>
          </cell>
          <cell r="S207">
            <v>1</v>
          </cell>
          <cell r="T207">
            <v>1</v>
          </cell>
          <cell r="U207">
            <v>1</v>
          </cell>
          <cell r="V207">
            <v>1</v>
          </cell>
        </row>
        <row r="208">
          <cell r="L208">
            <v>0</v>
          </cell>
          <cell r="M208">
            <v>0</v>
          </cell>
          <cell r="N208">
            <v>0</v>
          </cell>
          <cell r="O208">
            <v>0</v>
          </cell>
          <cell r="P208">
            <v>0</v>
          </cell>
          <cell r="Q208">
            <v>0</v>
          </cell>
          <cell r="R208">
            <v>0</v>
          </cell>
          <cell r="S208">
            <v>0</v>
          </cell>
          <cell r="T208">
            <v>0</v>
          </cell>
          <cell r="U208">
            <v>0</v>
          </cell>
          <cell r="V208">
            <v>0</v>
          </cell>
        </row>
        <row r="209">
          <cell r="L209">
            <v>0</v>
          </cell>
          <cell r="M209">
            <v>0</v>
          </cell>
          <cell r="N209">
            <v>0</v>
          </cell>
          <cell r="O209">
            <v>0</v>
          </cell>
          <cell r="P209">
            <v>0</v>
          </cell>
          <cell r="Q209">
            <v>0</v>
          </cell>
          <cell r="R209">
            <v>0</v>
          </cell>
          <cell r="S209">
            <v>0</v>
          </cell>
          <cell r="T209">
            <v>0</v>
          </cell>
          <cell r="U209">
            <v>0</v>
          </cell>
          <cell r="V209">
            <v>0</v>
          </cell>
        </row>
        <row r="210">
          <cell r="L210">
            <v>0</v>
          </cell>
          <cell r="M210">
            <v>0</v>
          </cell>
          <cell r="N210">
            <v>0</v>
          </cell>
          <cell r="O210">
            <v>0</v>
          </cell>
          <cell r="P210">
            <v>0</v>
          </cell>
          <cell r="Q210">
            <v>0</v>
          </cell>
          <cell r="R210">
            <v>0</v>
          </cell>
          <cell r="S210">
            <v>0</v>
          </cell>
          <cell r="T210">
            <v>0</v>
          </cell>
          <cell r="U210">
            <v>0</v>
          </cell>
          <cell r="V210">
            <v>0</v>
          </cell>
        </row>
        <row r="211">
          <cell r="L211">
            <v>0</v>
          </cell>
          <cell r="M211">
            <v>0</v>
          </cell>
          <cell r="N211">
            <v>0</v>
          </cell>
          <cell r="O211">
            <v>0</v>
          </cell>
          <cell r="P211">
            <v>0</v>
          </cell>
          <cell r="Q211">
            <v>0</v>
          </cell>
          <cell r="R211">
            <v>0</v>
          </cell>
          <cell r="S211">
            <v>0</v>
          </cell>
          <cell r="T211">
            <v>0</v>
          </cell>
          <cell r="U211">
            <v>0</v>
          </cell>
          <cell r="V211">
            <v>0</v>
          </cell>
        </row>
        <row r="212">
          <cell r="L212">
            <v>0</v>
          </cell>
          <cell r="M212">
            <v>0</v>
          </cell>
          <cell r="N212">
            <v>0</v>
          </cell>
          <cell r="O212">
            <v>0</v>
          </cell>
          <cell r="P212">
            <v>0</v>
          </cell>
          <cell r="Q212">
            <v>0</v>
          </cell>
          <cell r="R212">
            <v>0</v>
          </cell>
          <cell r="S212">
            <v>0</v>
          </cell>
          <cell r="T212">
            <v>0</v>
          </cell>
          <cell r="U212">
            <v>0</v>
          </cell>
          <cell r="V212">
            <v>0</v>
          </cell>
        </row>
        <row r="213">
          <cell r="L213">
            <v>0</v>
          </cell>
          <cell r="M213">
            <v>0</v>
          </cell>
          <cell r="N213">
            <v>0</v>
          </cell>
          <cell r="O213">
            <v>0</v>
          </cell>
          <cell r="P213">
            <v>0</v>
          </cell>
          <cell r="Q213">
            <v>0</v>
          </cell>
          <cell r="R213">
            <v>0</v>
          </cell>
          <cell r="S213">
            <v>0</v>
          </cell>
          <cell r="T213">
            <v>0</v>
          </cell>
          <cell r="U213">
            <v>0</v>
          </cell>
          <cell r="V213">
            <v>0</v>
          </cell>
        </row>
        <row r="214">
          <cell r="L214">
            <v>1</v>
          </cell>
          <cell r="M214">
            <v>1</v>
          </cell>
          <cell r="N214">
            <v>1</v>
          </cell>
          <cell r="O214">
            <v>1</v>
          </cell>
          <cell r="P214">
            <v>1</v>
          </cell>
          <cell r="Q214">
            <v>1</v>
          </cell>
          <cell r="R214">
            <v>1</v>
          </cell>
          <cell r="S214">
            <v>1</v>
          </cell>
          <cell r="T214">
            <v>1</v>
          </cell>
          <cell r="U214">
            <v>1</v>
          </cell>
          <cell r="V214">
            <v>1</v>
          </cell>
        </row>
        <row r="215">
          <cell r="L215">
            <v>0</v>
          </cell>
          <cell r="M215">
            <v>0</v>
          </cell>
          <cell r="N215">
            <v>0</v>
          </cell>
          <cell r="O215">
            <v>0</v>
          </cell>
          <cell r="P215">
            <v>0</v>
          </cell>
          <cell r="Q215">
            <v>0</v>
          </cell>
          <cell r="R215">
            <v>0</v>
          </cell>
          <cell r="S215">
            <v>0</v>
          </cell>
          <cell r="T215">
            <v>0</v>
          </cell>
          <cell r="U215">
            <v>0</v>
          </cell>
          <cell r="V215">
            <v>0</v>
          </cell>
        </row>
        <row r="216">
          <cell r="L216">
            <v>0</v>
          </cell>
          <cell r="M216">
            <v>0</v>
          </cell>
          <cell r="N216">
            <v>0</v>
          </cell>
          <cell r="O216">
            <v>0</v>
          </cell>
          <cell r="P216">
            <v>0</v>
          </cell>
          <cell r="Q216">
            <v>0</v>
          </cell>
          <cell r="R216">
            <v>0</v>
          </cell>
          <cell r="S216">
            <v>0</v>
          </cell>
          <cell r="T216">
            <v>0</v>
          </cell>
          <cell r="U216">
            <v>0</v>
          </cell>
          <cell r="V216">
            <v>0</v>
          </cell>
        </row>
        <row r="217">
          <cell r="L217">
            <v>0</v>
          </cell>
          <cell r="M217">
            <v>0</v>
          </cell>
          <cell r="N217">
            <v>0</v>
          </cell>
          <cell r="O217">
            <v>0</v>
          </cell>
          <cell r="P217">
            <v>0</v>
          </cell>
          <cell r="Q217">
            <v>0</v>
          </cell>
          <cell r="R217">
            <v>0</v>
          </cell>
          <cell r="S217">
            <v>0</v>
          </cell>
          <cell r="T217">
            <v>0</v>
          </cell>
          <cell r="U217">
            <v>0</v>
          </cell>
          <cell r="V217">
            <v>0</v>
          </cell>
        </row>
        <row r="218">
          <cell r="L218">
            <v>0</v>
          </cell>
          <cell r="M218">
            <v>0</v>
          </cell>
          <cell r="N218">
            <v>0</v>
          </cell>
          <cell r="O218">
            <v>0</v>
          </cell>
          <cell r="P218">
            <v>0</v>
          </cell>
          <cell r="Q218">
            <v>0</v>
          </cell>
          <cell r="R218">
            <v>0</v>
          </cell>
          <cell r="S218">
            <v>0</v>
          </cell>
          <cell r="T218">
            <v>0</v>
          </cell>
          <cell r="U218">
            <v>0</v>
          </cell>
          <cell r="V218">
            <v>0</v>
          </cell>
        </row>
        <row r="219">
          <cell r="L219">
            <v>0</v>
          </cell>
          <cell r="M219">
            <v>0</v>
          </cell>
          <cell r="N219">
            <v>0</v>
          </cell>
          <cell r="O219">
            <v>0</v>
          </cell>
          <cell r="P219">
            <v>0</v>
          </cell>
          <cell r="Q219">
            <v>0</v>
          </cell>
          <cell r="R219">
            <v>0</v>
          </cell>
          <cell r="S219">
            <v>0</v>
          </cell>
          <cell r="T219">
            <v>0</v>
          </cell>
          <cell r="U219">
            <v>0</v>
          </cell>
          <cell r="V219">
            <v>0</v>
          </cell>
        </row>
        <row r="228">
          <cell r="L228">
            <v>0</v>
          </cell>
          <cell r="M228">
            <v>0</v>
          </cell>
          <cell r="N228">
            <v>0</v>
          </cell>
          <cell r="O228">
            <v>196325.83760602417</v>
          </cell>
          <cell r="P228">
            <v>213859.52751106984</v>
          </cell>
          <cell r="Q228">
            <v>199361.39416147108</v>
          </cell>
          <cell r="R228">
            <v>220548.78857286522</v>
          </cell>
          <cell r="S228">
            <v>196764.26876840906</v>
          </cell>
          <cell r="T228">
            <v>170361.70567348006</v>
          </cell>
          <cell r="U228">
            <v>170361.70567348006</v>
          </cell>
          <cell r="V228">
            <v>170361.70567348006</v>
          </cell>
        </row>
        <row r="229">
          <cell r="L229">
            <v>1</v>
          </cell>
          <cell r="M229">
            <v>1</v>
          </cell>
          <cell r="N229">
            <v>1</v>
          </cell>
          <cell r="O229">
            <v>1</v>
          </cell>
          <cell r="P229">
            <v>1</v>
          </cell>
          <cell r="Q229">
            <v>1</v>
          </cell>
          <cell r="R229">
            <v>1</v>
          </cell>
          <cell r="S229">
            <v>1</v>
          </cell>
          <cell r="T229">
            <v>1</v>
          </cell>
          <cell r="U229">
            <v>1</v>
          </cell>
          <cell r="V229">
            <v>1</v>
          </cell>
        </row>
        <row r="230">
          <cell r="L230">
            <v>0</v>
          </cell>
          <cell r="M230">
            <v>0</v>
          </cell>
          <cell r="N230">
            <v>0</v>
          </cell>
          <cell r="O230">
            <v>0</v>
          </cell>
          <cell r="P230">
            <v>0</v>
          </cell>
          <cell r="Q230">
            <v>0</v>
          </cell>
          <cell r="R230">
            <v>0</v>
          </cell>
          <cell r="S230">
            <v>0</v>
          </cell>
          <cell r="T230">
            <v>0</v>
          </cell>
          <cell r="U230">
            <v>0</v>
          </cell>
          <cell r="V230">
            <v>0</v>
          </cell>
        </row>
        <row r="231">
          <cell r="L231">
            <v>0</v>
          </cell>
          <cell r="M231">
            <v>0</v>
          </cell>
          <cell r="N231">
            <v>0</v>
          </cell>
          <cell r="O231">
            <v>0</v>
          </cell>
          <cell r="P231">
            <v>0</v>
          </cell>
          <cell r="Q231">
            <v>0</v>
          </cell>
          <cell r="R231">
            <v>0</v>
          </cell>
          <cell r="S231">
            <v>0</v>
          </cell>
          <cell r="T231">
            <v>0</v>
          </cell>
          <cell r="U231">
            <v>0</v>
          </cell>
          <cell r="V231">
            <v>0</v>
          </cell>
        </row>
        <row r="232">
          <cell r="L232">
            <v>0</v>
          </cell>
          <cell r="M232">
            <v>0</v>
          </cell>
          <cell r="N232">
            <v>0</v>
          </cell>
          <cell r="O232">
            <v>0</v>
          </cell>
          <cell r="P232">
            <v>0</v>
          </cell>
          <cell r="Q232">
            <v>0</v>
          </cell>
          <cell r="R232">
            <v>0</v>
          </cell>
          <cell r="S232">
            <v>0</v>
          </cell>
          <cell r="T232">
            <v>0</v>
          </cell>
          <cell r="U232">
            <v>0</v>
          </cell>
          <cell r="V232">
            <v>0</v>
          </cell>
        </row>
        <row r="233">
          <cell r="L233">
            <v>0</v>
          </cell>
          <cell r="M233">
            <v>0</v>
          </cell>
          <cell r="N233">
            <v>0</v>
          </cell>
          <cell r="O233">
            <v>0</v>
          </cell>
          <cell r="P233">
            <v>0</v>
          </cell>
          <cell r="Q233">
            <v>0</v>
          </cell>
          <cell r="R233">
            <v>0</v>
          </cell>
          <cell r="S233">
            <v>0</v>
          </cell>
          <cell r="T233">
            <v>0</v>
          </cell>
          <cell r="U233">
            <v>0</v>
          </cell>
          <cell r="V233">
            <v>0</v>
          </cell>
        </row>
        <row r="234">
          <cell r="L234">
            <v>0</v>
          </cell>
          <cell r="M234">
            <v>0</v>
          </cell>
          <cell r="N234">
            <v>0</v>
          </cell>
          <cell r="O234">
            <v>0</v>
          </cell>
          <cell r="P234">
            <v>0</v>
          </cell>
          <cell r="Q234">
            <v>0</v>
          </cell>
          <cell r="R234">
            <v>0</v>
          </cell>
          <cell r="S234">
            <v>0</v>
          </cell>
          <cell r="T234">
            <v>0</v>
          </cell>
          <cell r="U234">
            <v>0</v>
          </cell>
          <cell r="V234">
            <v>0</v>
          </cell>
        </row>
        <row r="235">
          <cell r="L235">
            <v>0</v>
          </cell>
          <cell r="M235">
            <v>0</v>
          </cell>
          <cell r="N235">
            <v>0</v>
          </cell>
          <cell r="O235">
            <v>7456.7726791331716</v>
          </cell>
          <cell r="P235">
            <v>5377.4580350000006</v>
          </cell>
          <cell r="Q235">
            <v>5577.1907099999989</v>
          </cell>
          <cell r="R235">
            <v>5341.6083669750005</v>
          </cell>
          <cell r="S235">
            <v>5213.5736900000002</v>
          </cell>
          <cell r="T235">
            <v>5162.3599999999997</v>
          </cell>
          <cell r="U235">
            <v>5162.3599999999997</v>
          </cell>
          <cell r="V235">
            <v>5162.3599999999997</v>
          </cell>
        </row>
        <row r="236">
          <cell r="L236">
            <v>1</v>
          </cell>
          <cell r="M236">
            <v>1</v>
          </cell>
          <cell r="N236">
            <v>1</v>
          </cell>
          <cell r="O236">
            <v>1</v>
          </cell>
          <cell r="P236">
            <v>1</v>
          </cell>
          <cell r="Q236">
            <v>1</v>
          </cell>
          <cell r="R236">
            <v>1</v>
          </cell>
          <cell r="S236">
            <v>1</v>
          </cell>
          <cell r="T236">
            <v>1</v>
          </cell>
          <cell r="U236">
            <v>1</v>
          </cell>
          <cell r="V236">
            <v>1</v>
          </cell>
        </row>
        <row r="237">
          <cell r="L237">
            <v>0</v>
          </cell>
          <cell r="M237">
            <v>0</v>
          </cell>
          <cell r="N237">
            <v>0</v>
          </cell>
          <cell r="O237">
            <v>0</v>
          </cell>
          <cell r="P237">
            <v>0</v>
          </cell>
          <cell r="Q237">
            <v>0</v>
          </cell>
          <cell r="R237">
            <v>0</v>
          </cell>
          <cell r="S237">
            <v>0</v>
          </cell>
          <cell r="T237">
            <v>0</v>
          </cell>
          <cell r="U237">
            <v>0</v>
          </cell>
          <cell r="V237">
            <v>0</v>
          </cell>
        </row>
        <row r="238">
          <cell r="L238">
            <v>0</v>
          </cell>
          <cell r="M238">
            <v>0</v>
          </cell>
          <cell r="N238">
            <v>0</v>
          </cell>
          <cell r="O238">
            <v>0</v>
          </cell>
          <cell r="P238">
            <v>0</v>
          </cell>
          <cell r="Q238">
            <v>0</v>
          </cell>
          <cell r="R238">
            <v>0</v>
          </cell>
          <cell r="S238">
            <v>0</v>
          </cell>
          <cell r="T238">
            <v>0</v>
          </cell>
          <cell r="U238">
            <v>0</v>
          </cell>
          <cell r="V238">
            <v>0</v>
          </cell>
        </row>
        <row r="239">
          <cell r="L239">
            <v>0</v>
          </cell>
          <cell r="M239">
            <v>0</v>
          </cell>
          <cell r="N239">
            <v>0</v>
          </cell>
          <cell r="O239">
            <v>0</v>
          </cell>
          <cell r="P239">
            <v>0</v>
          </cell>
          <cell r="Q239">
            <v>0</v>
          </cell>
          <cell r="R239">
            <v>0</v>
          </cell>
          <cell r="S239">
            <v>0</v>
          </cell>
          <cell r="T239">
            <v>0</v>
          </cell>
          <cell r="U239">
            <v>0</v>
          </cell>
          <cell r="V239">
            <v>0</v>
          </cell>
        </row>
        <row r="240">
          <cell r="L240">
            <v>0</v>
          </cell>
          <cell r="M240">
            <v>0</v>
          </cell>
          <cell r="N240">
            <v>0</v>
          </cell>
          <cell r="O240">
            <v>0</v>
          </cell>
          <cell r="P240">
            <v>0</v>
          </cell>
          <cell r="Q240">
            <v>0</v>
          </cell>
          <cell r="R240">
            <v>0</v>
          </cell>
          <cell r="S240">
            <v>0</v>
          </cell>
          <cell r="T240">
            <v>0</v>
          </cell>
          <cell r="U240">
            <v>0</v>
          </cell>
          <cell r="V240">
            <v>0</v>
          </cell>
        </row>
        <row r="241">
          <cell r="L241">
            <v>0</v>
          </cell>
          <cell r="M241">
            <v>0</v>
          </cell>
          <cell r="N241">
            <v>0</v>
          </cell>
          <cell r="O241">
            <v>0</v>
          </cell>
          <cell r="P241">
            <v>0</v>
          </cell>
          <cell r="Q241">
            <v>0</v>
          </cell>
          <cell r="R241">
            <v>0</v>
          </cell>
          <cell r="S241">
            <v>0</v>
          </cell>
          <cell r="T241">
            <v>0</v>
          </cell>
          <cell r="U241">
            <v>0</v>
          </cell>
          <cell r="V241">
            <v>0</v>
          </cell>
        </row>
        <row r="244">
          <cell r="L244">
            <v>0</v>
          </cell>
          <cell r="M244">
            <v>0</v>
          </cell>
          <cell r="N244">
            <v>0</v>
          </cell>
          <cell r="O244">
            <v>172962.66508127109</v>
          </cell>
          <cell r="P244">
            <v>203309.01756440316</v>
          </cell>
          <cell r="Q244">
            <v>222125.12727221815</v>
          </cell>
          <cell r="R244">
            <v>212660.20817445192</v>
          </cell>
          <cell r="S244">
            <v>207646.66161473957</v>
          </cell>
          <cell r="T244">
            <v>207705.78339584093</v>
          </cell>
          <cell r="U244">
            <v>207705.78339584093</v>
          </cell>
          <cell r="V244">
            <v>207705.78339584093</v>
          </cell>
        </row>
        <row r="245">
          <cell r="L245">
            <v>0.54216119070325908</v>
          </cell>
          <cell r="M245">
            <v>0.54216119070325908</v>
          </cell>
          <cell r="N245">
            <v>0.54216119070325908</v>
          </cell>
          <cell r="O245">
            <v>0.56224066853951993</v>
          </cell>
          <cell r="P245">
            <v>0.52399196563839423</v>
          </cell>
          <cell r="Q245">
            <v>0.54410661890912115</v>
          </cell>
          <cell r="R245">
            <v>0.55527379095964879</v>
          </cell>
          <cell r="S245">
            <v>0.55125508574195869</v>
          </cell>
          <cell r="T245">
            <v>0.5156949352219411</v>
          </cell>
          <cell r="U245">
            <v>0.4801395454889078</v>
          </cell>
          <cell r="V245">
            <v>0.44458415575587418</v>
          </cell>
        </row>
        <row r="246">
          <cell r="L246">
            <v>0.13458140360765378</v>
          </cell>
          <cell r="M246">
            <v>0.13458140360765378</v>
          </cell>
          <cell r="N246">
            <v>0.13458140360765378</v>
          </cell>
          <cell r="O246">
            <v>0.13458140360765378</v>
          </cell>
          <cell r="P246">
            <v>0.11668536196082824</v>
          </cell>
          <cell r="Q246">
            <v>0.10449206506719566</v>
          </cell>
          <cell r="R246">
            <v>0.1101881624915608</v>
          </cell>
          <cell r="S246">
            <v>0.10930856659698851</v>
          </cell>
          <cell r="T246">
            <v>0.10601904544259723</v>
          </cell>
          <cell r="U246">
            <v>0.102729524288206</v>
          </cell>
          <cell r="V246">
            <v>9.9440003133814694E-2</v>
          </cell>
        </row>
        <row r="247">
          <cell r="L247">
            <v>0.20364421894576712</v>
          </cell>
          <cell r="M247">
            <v>0.20364421894576712</v>
          </cell>
          <cell r="N247">
            <v>0.20364421894576712</v>
          </cell>
          <cell r="O247">
            <v>0.21871683591067703</v>
          </cell>
          <cell r="P247">
            <v>0.2691245943018245</v>
          </cell>
          <cell r="Q247">
            <v>0.25528789445634653</v>
          </cell>
          <cell r="R247">
            <v>0.24587999532131641</v>
          </cell>
          <cell r="S247">
            <v>0.24950161916236147</v>
          </cell>
          <cell r="T247">
            <v>0.28929727372415714</v>
          </cell>
          <cell r="U247">
            <v>0.32909650196049023</v>
          </cell>
          <cell r="V247">
            <v>0.3688957301968232</v>
          </cell>
        </row>
        <row r="248">
          <cell r="L248">
            <v>0.11961318674332007</v>
          </cell>
          <cell r="M248">
            <v>0.11961318674332007</v>
          </cell>
          <cell r="N248">
            <v>0.11961318674332007</v>
          </cell>
          <cell r="O248">
            <v>8.4461091942149236E-2</v>
          </cell>
          <cell r="P248">
            <v>9.0198078098953027E-2</v>
          </cell>
          <cell r="Q248">
            <v>9.6113421567336627E-2</v>
          </cell>
          <cell r="R248">
            <v>8.8658051227473972E-2</v>
          </cell>
          <cell r="S248">
            <v>8.9934728498691316E-2</v>
          </cell>
          <cell r="T248">
            <v>8.8988745611304487E-2</v>
          </cell>
          <cell r="U248">
            <v>8.8034428262395908E-2</v>
          </cell>
          <cell r="V248">
            <v>8.7080110913487913E-2</v>
          </cell>
        </row>
        <row r="249">
          <cell r="L249">
            <v>0</v>
          </cell>
          <cell r="M249">
            <v>0</v>
          </cell>
          <cell r="N249">
            <v>0</v>
          </cell>
          <cell r="O249">
            <v>0</v>
          </cell>
          <cell r="P249">
            <v>0</v>
          </cell>
          <cell r="Q249">
            <v>0</v>
          </cell>
          <cell r="R249">
            <v>0</v>
          </cell>
          <cell r="S249">
            <v>0</v>
          </cell>
          <cell r="T249">
            <v>0</v>
          </cell>
          <cell r="U249">
            <v>0</v>
          </cell>
          <cell r="V249">
            <v>0</v>
          </cell>
        </row>
        <row r="250">
          <cell r="L250">
            <v>0</v>
          </cell>
          <cell r="M250">
            <v>0</v>
          </cell>
          <cell r="N250">
            <v>0</v>
          </cell>
          <cell r="O250">
            <v>0</v>
          </cell>
          <cell r="P250">
            <v>0</v>
          </cell>
          <cell r="Q250">
            <v>0</v>
          </cell>
          <cell r="R250">
            <v>0</v>
          </cell>
          <cell r="S250">
            <v>0</v>
          </cell>
          <cell r="T250">
            <v>0</v>
          </cell>
          <cell r="U250">
            <v>0</v>
          </cell>
          <cell r="V250">
            <v>0</v>
          </cell>
        </row>
        <row r="251">
          <cell r="L251">
            <v>0</v>
          </cell>
          <cell r="M251">
            <v>0</v>
          </cell>
          <cell r="N251">
            <v>0</v>
          </cell>
          <cell r="O251">
            <v>45834.814144558419</v>
          </cell>
          <cell r="P251">
            <v>0</v>
          </cell>
          <cell r="Q251">
            <v>0</v>
          </cell>
          <cell r="R251">
            <v>0</v>
          </cell>
          <cell r="S251">
            <v>0</v>
          </cell>
          <cell r="T251">
            <v>0</v>
          </cell>
          <cell r="U251">
            <v>0</v>
          </cell>
          <cell r="V251">
            <v>0</v>
          </cell>
        </row>
        <row r="252">
          <cell r="L252">
            <v>0.54216119070325919</v>
          </cell>
          <cell r="M252">
            <v>0.54216119070325919</v>
          </cell>
          <cell r="N252">
            <v>0.54216119070325919</v>
          </cell>
          <cell r="O252">
            <v>0.54216119070325919</v>
          </cell>
          <cell r="P252">
            <v>0.5069095949614526</v>
          </cell>
          <cell r="Q252">
            <v>0.52847128740633365</v>
          </cell>
          <cell r="R252">
            <v>0.53894257399238721</v>
          </cell>
          <cell r="S252">
            <v>0.5345295579969298</v>
          </cell>
          <cell r="T252">
            <v>0.53011654200147196</v>
          </cell>
          <cell r="U252">
            <v>0.525703526006015</v>
          </cell>
          <cell r="V252">
            <v>0.52129051001055804</v>
          </cell>
        </row>
        <row r="253">
          <cell r="L253">
            <v>0.13458140360765378</v>
          </cell>
          <cell r="M253">
            <v>0.13458140360765378</v>
          </cell>
          <cell r="N253">
            <v>0.13458140360765378</v>
          </cell>
          <cell r="O253">
            <v>0.13458140360765378</v>
          </cell>
          <cell r="P253">
            <v>0.11668536196082824</v>
          </cell>
          <cell r="Q253">
            <v>0.10449206506719566</v>
          </cell>
          <cell r="R253">
            <v>0.1101881624915608</v>
          </cell>
          <cell r="S253">
            <v>0.10930856659698851</v>
          </cell>
          <cell r="T253">
            <v>0.108428970702416</v>
          </cell>
          <cell r="U253">
            <v>0.107549374807844</v>
          </cell>
          <cell r="V253">
            <v>0.10666977891327201</v>
          </cell>
        </row>
        <row r="254">
          <cell r="L254">
            <v>0.20364421894576712</v>
          </cell>
          <cell r="M254">
            <v>0.20364421894576712</v>
          </cell>
          <cell r="N254">
            <v>0.20364421894576712</v>
          </cell>
          <cell r="O254">
            <v>0.20364421894576712</v>
          </cell>
          <cell r="P254">
            <v>0.25630174939690448</v>
          </cell>
          <cell r="Q254">
            <v>0.24355126640343347</v>
          </cell>
          <cell r="R254">
            <v>0.23362100233725333</v>
          </cell>
          <cell r="S254">
            <v>0.23694663763881096</v>
          </cell>
          <cell r="T254">
            <v>0.24027227294036901</v>
          </cell>
          <cell r="U254">
            <v>0.24359790824192601</v>
          </cell>
          <cell r="V254">
            <v>0.246923543543484</v>
          </cell>
        </row>
        <row r="255">
          <cell r="L255">
            <v>0.11961318674332007</v>
          </cell>
          <cell r="M255">
            <v>0.11961318674332007</v>
          </cell>
          <cell r="N255">
            <v>0.11961318674332007</v>
          </cell>
          <cell r="O255">
            <v>0.11961318674332007</v>
          </cell>
          <cell r="P255">
            <v>0.12010329368081481</v>
          </cell>
          <cell r="Q255">
            <v>0.12348538112303721</v>
          </cell>
          <cell r="R255">
            <v>0.11724826117879869</v>
          </cell>
          <cell r="S255">
            <v>0.11921523776727094</v>
          </cell>
          <cell r="T255">
            <v>0.121182214355743</v>
          </cell>
          <cell r="U255">
            <v>0.123149190944215</v>
          </cell>
          <cell r="V255">
            <v>0.12511616753268801</v>
          </cell>
        </row>
        <row r="256">
          <cell r="L256">
            <v>0</v>
          </cell>
          <cell r="M256">
            <v>0</v>
          </cell>
          <cell r="N256">
            <v>0</v>
          </cell>
          <cell r="O256">
            <v>0</v>
          </cell>
          <cell r="P256">
            <v>0</v>
          </cell>
          <cell r="Q256">
            <v>0</v>
          </cell>
          <cell r="R256">
            <v>0</v>
          </cell>
          <cell r="S256">
            <v>0</v>
          </cell>
          <cell r="T256">
            <v>0</v>
          </cell>
          <cell r="U256">
            <v>0</v>
          </cell>
          <cell r="V256">
            <v>0</v>
          </cell>
        </row>
        <row r="257">
          <cell r="L257">
            <v>0</v>
          </cell>
          <cell r="M257">
            <v>0</v>
          </cell>
          <cell r="N257">
            <v>0</v>
          </cell>
          <cell r="O257">
            <v>0</v>
          </cell>
          <cell r="P257">
            <v>0</v>
          </cell>
          <cell r="Q257">
            <v>0</v>
          </cell>
          <cell r="R257">
            <v>0</v>
          </cell>
          <cell r="S257">
            <v>0</v>
          </cell>
          <cell r="T257">
            <v>0</v>
          </cell>
          <cell r="U257">
            <v>0</v>
          </cell>
          <cell r="V257">
            <v>0</v>
          </cell>
        </row>
        <row r="266">
          <cell r="L266">
            <v>0</v>
          </cell>
          <cell r="M266">
            <v>0</v>
          </cell>
          <cell r="N266">
            <v>0</v>
          </cell>
          <cell r="O266">
            <v>3768.8722736</v>
          </cell>
          <cell r="P266">
            <v>3828</v>
          </cell>
          <cell r="Q266">
            <v>3900</v>
          </cell>
          <cell r="R266">
            <v>3967</v>
          </cell>
          <cell r="S266">
            <v>4038</v>
          </cell>
          <cell r="T266">
            <v>4111</v>
          </cell>
          <cell r="U266">
            <v>4111</v>
          </cell>
          <cell r="V266">
            <v>4111</v>
          </cell>
        </row>
        <row r="267">
          <cell r="L267">
            <v>0</v>
          </cell>
          <cell r="M267">
            <v>0</v>
          </cell>
          <cell r="N267">
            <v>0</v>
          </cell>
          <cell r="O267">
            <v>0</v>
          </cell>
          <cell r="P267">
            <v>0</v>
          </cell>
          <cell r="Q267">
            <v>0</v>
          </cell>
          <cell r="R267">
            <v>0</v>
          </cell>
          <cell r="S267">
            <v>0</v>
          </cell>
          <cell r="T267">
            <v>0</v>
          </cell>
          <cell r="U267">
            <v>0</v>
          </cell>
          <cell r="V267">
            <v>0</v>
          </cell>
        </row>
        <row r="268">
          <cell r="L268">
            <v>0</v>
          </cell>
          <cell r="M268">
            <v>0</v>
          </cell>
          <cell r="N268">
            <v>0</v>
          </cell>
          <cell r="O268">
            <v>0</v>
          </cell>
          <cell r="P268">
            <v>0</v>
          </cell>
          <cell r="Q268">
            <v>0</v>
          </cell>
          <cell r="R268">
            <v>0</v>
          </cell>
          <cell r="S268">
            <v>0</v>
          </cell>
          <cell r="T268">
            <v>0</v>
          </cell>
          <cell r="U268">
            <v>0</v>
          </cell>
          <cell r="V268">
            <v>0</v>
          </cell>
        </row>
        <row r="269">
          <cell r="L269">
            <v>1</v>
          </cell>
          <cell r="M269">
            <v>1</v>
          </cell>
          <cell r="N269">
            <v>1</v>
          </cell>
          <cell r="O269">
            <v>1</v>
          </cell>
          <cell r="P269">
            <v>1</v>
          </cell>
          <cell r="Q269">
            <v>1</v>
          </cell>
          <cell r="R269">
            <v>1</v>
          </cell>
          <cell r="S269">
            <v>1</v>
          </cell>
          <cell r="T269">
            <v>1</v>
          </cell>
          <cell r="U269">
            <v>1</v>
          </cell>
          <cell r="V269">
            <v>1</v>
          </cell>
        </row>
        <row r="270">
          <cell r="L270">
            <v>0</v>
          </cell>
          <cell r="M270">
            <v>0</v>
          </cell>
          <cell r="N270">
            <v>0</v>
          </cell>
          <cell r="O270">
            <v>0</v>
          </cell>
          <cell r="P270">
            <v>0</v>
          </cell>
          <cell r="Q270">
            <v>0</v>
          </cell>
          <cell r="R270">
            <v>0</v>
          </cell>
          <cell r="S270">
            <v>0</v>
          </cell>
          <cell r="T270">
            <v>0</v>
          </cell>
          <cell r="U270">
            <v>0</v>
          </cell>
          <cell r="V270">
            <v>0</v>
          </cell>
        </row>
        <row r="271">
          <cell r="L271">
            <v>0</v>
          </cell>
          <cell r="M271">
            <v>0</v>
          </cell>
          <cell r="N271">
            <v>0</v>
          </cell>
          <cell r="O271">
            <v>0</v>
          </cell>
          <cell r="P271">
            <v>0</v>
          </cell>
          <cell r="Q271">
            <v>0</v>
          </cell>
          <cell r="R271">
            <v>0</v>
          </cell>
          <cell r="S271">
            <v>0</v>
          </cell>
          <cell r="T271">
            <v>0</v>
          </cell>
          <cell r="U271">
            <v>0</v>
          </cell>
          <cell r="V271">
            <v>0</v>
          </cell>
        </row>
        <row r="272">
          <cell r="L272">
            <v>0</v>
          </cell>
          <cell r="M272">
            <v>0</v>
          </cell>
          <cell r="N272">
            <v>0</v>
          </cell>
          <cell r="O272">
            <v>0</v>
          </cell>
          <cell r="P272">
            <v>0</v>
          </cell>
          <cell r="Q272">
            <v>0</v>
          </cell>
          <cell r="R272">
            <v>0</v>
          </cell>
          <cell r="S272">
            <v>0</v>
          </cell>
          <cell r="T272">
            <v>0</v>
          </cell>
          <cell r="U272">
            <v>0</v>
          </cell>
          <cell r="V272">
            <v>0</v>
          </cell>
        </row>
        <row r="273">
          <cell r="L273">
            <v>0</v>
          </cell>
          <cell r="M273">
            <v>0</v>
          </cell>
          <cell r="N273">
            <v>0</v>
          </cell>
          <cell r="O273">
            <v>53965.412998962405</v>
          </cell>
          <cell r="P273">
            <v>56619.402692074007</v>
          </cell>
          <cell r="Q273">
            <v>56641.22017848926</v>
          </cell>
          <cell r="R273">
            <v>56438.858102873644</v>
          </cell>
          <cell r="S273">
            <v>56723.231157634742</v>
          </cell>
          <cell r="T273">
            <v>57720.794630045602</v>
          </cell>
          <cell r="U273">
            <v>57720.794630045602</v>
          </cell>
          <cell r="V273">
            <v>57720.794630045602</v>
          </cell>
        </row>
        <row r="274">
          <cell r="L274">
            <v>0.62646864059575469</v>
          </cell>
          <cell r="M274">
            <v>0.62646864059575469</v>
          </cell>
          <cell r="N274">
            <v>0.62646864059575469</v>
          </cell>
          <cell r="O274">
            <v>0.24641039846955526</v>
          </cell>
          <cell r="P274">
            <v>0.26422532779459118</v>
          </cell>
          <cell r="Q274">
            <v>0.26436485936773102</v>
          </cell>
          <cell r="R274">
            <v>0.26306653273213521</v>
          </cell>
          <cell r="S274">
            <v>0.26488839240780526</v>
          </cell>
          <cell r="T274">
            <v>0.27113742709711253</v>
          </cell>
          <cell r="U274">
            <v>0.27113742709711253</v>
          </cell>
          <cell r="V274">
            <v>0.27113742709711253</v>
          </cell>
        </row>
        <row r="275">
          <cell r="L275">
            <v>0.12972424294927951</v>
          </cell>
          <cell r="M275">
            <v>0.12972424294927951</v>
          </cell>
          <cell r="N275">
            <v>0.12972424294927951</v>
          </cell>
          <cell r="O275">
            <v>0.12972424294927951</v>
          </cell>
          <cell r="P275">
            <v>0.12972424294927951</v>
          </cell>
          <cell r="Q275">
            <v>0.12972424294927951</v>
          </cell>
          <cell r="R275">
            <v>0.12972424294927951</v>
          </cell>
          <cell r="S275">
            <v>0.12972424294927951</v>
          </cell>
          <cell r="T275">
            <v>0.12972424294928001</v>
          </cell>
          <cell r="U275">
            <v>0.12972424294928001</v>
          </cell>
          <cell r="V275">
            <v>0.12972424294928001</v>
          </cell>
        </row>
        <row r="276">
          <cell r="L276">
            <v>0.22000011823464119</v>
          </cell>
          <cell r="M276">
            <v>0.22000011823464119</v>
          </cell>
          <cell r="N276">
            <v>0.22000011823464119</v>
          </cell>
          <cell r="O276">
            <v>0.60441300136033627</v>
          </cell>
          <cell r="P276">
            <v>0.58639395168467223</v>
          </cell>
          <cell r="Q276">
            <v>0.58625282138312251</v>
          </cell>
          <cell r="R276">
            <v>0.58756602401868729</v>
          </cell>
          <cell r="S276">
            <v>0.58572328979285726</v>
          </cell>
          <cell r="T276">
            <v>0.57940265475484221</v>
          </cell>
          <cell r="U276">
            <v>0.57940265475484221</v>
          </cell>
          <cell r="V276">
            <v>0.57940265475484221</v>
          </cell>
        </row>
        <row r="277">
          <cell r="L277">
            <v>2.3806998220324598E-2</v>
          </cell>
          <cell r="M277">
            <v>2.3806998220324598E-2</v>
          </cell>
          <cell r="N277">
            <v>2.3806998220324598E-2</v>
          </cell>
          <cell r="O277">
            <v>1.9452357220828897E-2</v>
          </cell>
          <cell r="P277">
            <v>1.965647757145705E-2</v>
          </cell>
          <cell r="Q277">
            <v>1.9658076299866989E-2</v>
          </cell>
          <cell r="R277">
            <v>1.964320029989795E-2</v>
          </cell>
          <cell r="S277">
            <v>1.9664074850057989E-2</v>
          </cell>
          <cell r="T277">
            <v>1.9735675198765321E-2</v>
          </cell>
          <cell r="U277">
            <v>1.9735675198765321E-2</v>
          </cell>
          <cell r="V277">
            <v>1.9735675198765321E-2</v>
          </cell>
        </row>
        <row r="278">
          <cell r="L278">
            <v>0</v>
          </cell>
          <cell r="M278">
            <v>0</v>
          </cell>
          <cell r="N278">
            <v>0</v>
          </cell>
          <cell r="O278">
            <v>0</v>
          </cell>
          <cell r="P278">
            <v>0</v>
          </cell>
          <cell r="Q278">
            <v>0</v>
          </cell>
          <cell r="R278">
            <v>0</v>
          </cell>
          <cell r="S278">
            <v>0</v>
          </cell>
          <cell r="T278">
            <v>0</v>
          </cell>
          <cell r="U278">
            <v>0</v>
          </cell>
          <cell r="V278">
            <v>0</v>
          </cell>
        </row>
        <row r="279">
          <cell r="L279">
            <v>0</v>
          </cell>
          <cell r="M279">
            <v>0</v>
          </cell>
          <cell r="N279">
            <v>0</v>
          </cell>
          <cell r="O279">
            <v>0</v>
          </cell>
          <cell r="P279">
            <v>0</v>
          </cell>
          <cell r="Q279">
            <v>0</v>
          </cell>
          <cell r="R279">
            <v>0</v>
          </cell>
          <cell r="S279">
            <v>0</v>
          </cell>
          <cell r="T279">
            <v>0</v>
          </cell>
          <cell r="U279">
            <v>0</v>
          </cell>
          <cell r="V279">
            <v>0</v>
          </cell>
        </row>
        <row r="299">
          <cell r="L299">
            <v>0</v>
          </cell>
          <cell r="M299">
            <v>0</v>
          </cell>
          <cell r="N299">
            <v>0</v>
          </cell>
          <cell r="O299">
            <v>80621.866509428131</v>
          </cell>
          <cell r="P299">
            <v>86370.425253338195</v>
          </cell>
          <cell r="Q299">
            <v>89024.300451434188</v>
          </cell>
          <cell r="R299">
            <v>90931.470245429329</v>
          </cell>
          <cell r="S299">
            <v>92272.520910719119</v>
          </cell>
          <cell r="T299">
            <v>92802.239301419162</v>
          </cell>
        </row>
        <row r="300">
          <cell r="L300">
            <v>0.29618824388633452</v>
          </cell>
          <cell r="M300">
            <v>0.2850232181592986</v>
          </cell>
          <cell r="N300">
            <v>0.2850232181592986</v>
          </cell>
          <cell r="O300">
            <v>0.2850232181592986</v>
          </cell>
          <cell r="P300">
            <v>0.2850232181592986</v>
          </cell>
          <cell r="Q300">
            <v>0.2850232181592986</v>
          </cell>
          <cell r="R300">
            <v>0.2850232181592986</v>
          </cell>
          <cell r="S300">
            <v>0.2850232181592986</v>
          </cell>
          <cell r="T300">
            <v>0.28502321815929904</v>
          </cell>
        </row>
        <row r="301">
          <cell r="L301">
            <v>0.12666259059672352</v>
          </cell>
          <cell r="M301">
            <v>0.13026101117743899</v>
          </cell>
          <cell r="N301">
            <v>0.13026101117743899</v>
          </cell>
          <cell r="O301">
            <v>0.13026101117743899</v>
          </cell>
          <cell r="P301">
            <v>0.13026101117743899</v>
          </cell>
          <cell r="Q301">
            <v>0.13026101117743899</v>
          </cell>
          <cell r="R301">
            <v>0.13026101117743899</v>
          </cell>
          <cell r="S301">
            <v>0.13026101117743899</v>
          </cell>
          <cell r="T301">
            <v>0.13026101117743899</v>
          </cell>
        </row>
        <row r="302">
          <cell r="L302">
            <v>0.54888188155314788</v>
          </cell>
          <cell r="M302">
            <v>0.5505014425793503</v>
          </cell>
          <cell r="N302">
            <v>0.5505014425793503</v>
          </cell>
          <cell r="O302">
            <v>0.5505014425793503</v>
          </cell>
          <cell r="P302">
            <v>0.5505014425793503</v>
          </cell>
          <cell r="Q302">
            <v>0.5505014425793503</v>
          </cell>
          <cell r="R302">
            <v>0.5505014425793503</v>
          </cell>
          <cell r="S302">
            <v>0.5505014425793503</v>
          </cell>
          <cell r="T302">
            <v>0.55050144257934996</v>
          </cell>
        </row>
        <row r="303">
          <cell r="L303">
            <v>4.0357738275009257E-3</v>
          </cell>
          <cell r="M303">
            <v>4.2860355379147428E-3</v>
          </cell>
          <cell r="N303">
            <v>4.2860355379147428E-3</v>
          </cell>
          <cell r="O303">
            <v>4.2860355379147428E-3</v>
          </cell>
          <cell r="P303">
            <v>4.2860355379147428E-3</v>
          </cell>
          <cell r="Q303">
            <v>4.2860355379147428E-3</v>
          </cell>
          <cell r="R303">
            <v>4.2860355379147428E-3</v>
          </cell>
          <cell r="S303">
            <v>4.2860355379147428E-3</v>
          </cell>
          <cell r="T303">
            <v>4.2860355379147402E-3</v>
          </cell>
        </row>
        <row r="304">
          <cell r="L304">
            <v>8.4054710395071626E-3</v>
          </cell>
          <cell r="M304">
            <v>9.5899150228392072E-3</v>
          </cell>
          <cell r="N304">
            <v>9.5899150228392072E-3</v>
          </cell>
          <cell r="O304">
            <v>9.5899150228392072E-3</v>
          </cell>
          <cell r="P304">
            <v>9.5899150228392072E-3</v>
          </cell>
          <cell r="Q304">
            <v>9.5899150228392072E-3</v>
          </cell>
          <cell r="R304">
            <v>9.5899150228392072E-3</v>
          </cell>
          <cell r="S304">
            <v>9.5899150228392072E-3</v>
          </cell>
          <cell r="T304">
            <v>9.5899150228392106E-3</v>
          </cell>
        </row>
        <row r="305">
          <cell r="L305">
            <v>1.5826039096786031E-2</v>
          </cell>
          <cell r="M305">
            <v>2.0338377523158192E-2</v>
          </cell>
          <cell r="N305">
            <v>2.0338377523158192E-2</v>
          </cell>
          <cell r="O305">
            <v>2.0338377523158192E-2</v>
          </cell>
          <cell r="P305">
            <v>2.0338377523158192E-2</v>
          </cell>
          <cell r="Q305">
            <v>2.0338377523158192E-2</v>
          </cell>
          <cell r="R305">
            <v>2.0338377523158192E-2</v>
          </cell>
          <cell r="S305">
            <v>2.0338377523158192E-2</v>
          </cell>
          <cell r="T305">
            <v>2.0338377523158199E-2</v>
          </cell>
        </row>
        <row r="306">
          <cell r="L306">
            <v>0</v>
          </cell>
          <cell r="M306">
            <v>0</v>
          </cell>
          <cell r="N306">
            <v>0</v>
          </cell>
          <cell r="O306">
            <v>-8394.8894252866849</v>
          </cell>
          <cell r="P306">
            <v>0</v>
          </cell>
          <cell r="Q306">
            <v>0</v>
          </cell>
          <cell r="R306">
            <v>0</v>
          </cell>
          <cell r="S306">
            <v>0</v>
          </cell>
          <cell r="T306">
            <v>0</v>
          </cell>
          <cell r="U306">
            <v>0</v>
          </cell>
          <cell r="V306">
            <v>0</v>
          </cell>
        </row>
        <row r="307">
          <cell r="L307">
            <v>1.1909219861754075</v>
          </cell>
          <cell r="M307">
            <v>1.0129758160937916</v>
          </cell>
          <cell r="N307">
            <v>1.0129758160937916</v>
          </cell>
          <cell r="O307">
            <v>1.0129758160937916</v>
          </cell>
          <cell r="P307">
            <v>1.0129758160937916</v>
          </cell>
          <cell r="Q307">
            <v>1.0129758160937916</v>
          </cell>
          <cell r="R307">
            <v>1.0129758160937916</v>
          </cell>
          <cell r="S307">
            <v>1.0129758160937916</v>
          </cell>
          <cell r="T307">
            <v>1.0129758160937901</v>
          </cell>
          <cell r="U307">
            <v>1.0129758160937901</v>
          </cell>
          <cell r="V307">
            <v>1.0129758160937901</v>
          </cell>
        </row>
        <row r="308">
          <cell r="L308">
            <v>-0.12845527807724016</v>
          </cell>
          <cell r="M308">
            <v>-6.4041365985970924E-3</v>
          </cell>
          <cell r="N308">
            <v>-6.4041365985970924E-3</v>
          </cell>
          <cell r="O308">
            <v>-6.4041365985970924E-3</v>
          </cell>
          <cell r="P308">
            <v>-6.4041365985970924E-3</v>
          </cell>
          <cell r="Q308">
            <v>-6.4041365985970924E-3</v>
          </cell>
          <cell r="R308">
            <v>-6.4041365985970924E-3</v>
          </cell>
          <cell r="S308">
            <v>-6.4041365985970924E-3</v>
          </cell>
          <cell r="T308">
            <v>-6.4041365985970898E-3</v>
          </cell>
          <cell r="U308">
            <v>-6.4041365985970898E-3</v>
          </cell>
          <cell r="V308">
            <v>-6.4041365985970898E-3</v>
          </cell>
        </row>
        <row r="309">
          <cell r="L309">
            <v>-5.9099313843617225E-2</v>
          </cell>
          <cell r="M309">
            <v>-6.4892475657492548E-3</v>
          </cell>
          <cell r="N309">
            <v>-6.4892475657492548E-3</v>
          </cell>
          <cell r="O309">
            <v>-6.4892475657492548E-3</v>
          </cell>
          <cell r="P309">
            <v>-6.4892475657492548E-3</v>
          </cell>
          <cell r="Q309">
            <v>-6.4892475657492548E-3</v>
          </cell>
          <cell r="R309">
            <v>-6.4892475657492548E-3</v>
          </cell>
          <cell r="S309">
            <v>-6.4892475657492548E-3</v>
          </cell>
          <cell r="T309">
            <v>-6.4892475657492496E-3</v>
          </cell>
          <cell r="U309">
            <v>-6.4892475657492496E-3</v>
          </cell>
          <cell r="V309">
            <v>-6.4892475657492496E-3</v>
          </cell>
        </row>
        <row r="310">
          <cell r="L310">
            <v>-3.3673942545500669E-3</v>
          </cell>
          <cell r="M310">
            <v>-8.2431929445193658E-5</v>
          </cell>
          <cell r="N310">
            <v>-8.2431929445193658E-5</v>
          </cell>
          <cell r="O310">
            <v>-8.2431929445193658E-5</v>
          </cell>
          <cell r="P310">
            <v>-8.2431929445193658E-5</v>
          </cell>
          <cell r="Q310">
            <v>-8.2431929445193658E-5</v>
          </cell>
          <cell r="R310">
            <v>-8.2431929445193658E-5</v>
          </cell>
          <cell r="S310">
            <v>-8.2431929445193658E-5</v>
          </cell>
          <cell r="T310">
            <v>-8.2431929445193699E-5</v>
          </cell>
          <cell r="U310">
            <v>-8.2431929445193699E-5</v>
          </cell>
          <cell r="V310">
            <v>-8.2431929445193699E-5</v>
          </cell>
        </row>
        <row r="311">
          <cell r="L311">
            <v>0</v>
          </cell>
          <cell r="M311">
            <v>0</v>
          </cell>
          <cell r="N311">
            <v>0</v>
          </cell>
          <cell r="O311">
            <v>0</v>
          </cell>
          <cell r="P311">
            <v>0</v>
          </cell>
          <cell r="Q311">
            <v>0</v>
          </cell>
          <cell r="R311">
            <v>0</v>
          </cell>
          <cell r="S311">
            <v>0</v>
          </cell>
          <cell r="T311">
            <v>0</v>
          </cell>
          <cell r="U311">
            <v>0</v>
          </cell>
          <cell r="V311">
            <v>0</v>
          </cell>
        </row>
        <row r="312">
          <cell r="L312">
            <v>0</v>
          </cell>
          <cell r="M312">
            <v>0</v>
          </cell>
          <cell r="N312">
            <v>0</v>
          </cell>
          <cell r="O312">
            <v>0</v>
          </cell>
          <cell r="P312">
            <v>0</v>
          </cell>
          <cell r="Q312">
            <v>0</v>
          </cell>
          <cell r="R312">
            <v>0</v>
          </cell>
          <cell r="S312">
            <v>0</v>
          </cell>
          <cell r="T312">
            <v>0</v>
          </cell>
          <cell r="U312">
            <v>0</v>
          </cell>
          <cell r="V312">
            <v>0</v>
          </cell>
        </row>
        <row r="313">
          <cell r="L313">
            <v>0</v>
          </cell>
          <cell r="M313">
            <v>0</v>
          </cell>
          <cell r="N313">
            <v>0</v>
          </cell>
          <cell r="O313">
            <v>5606.4959999999992</v>
          </cell>
          <cell r="P313">
            <v>5606.4959999999992</v>
          </cell>
          <cell r="Q313">
            <v>0</v>
          </cell>
          <cell r="R313">
            <v>0</v>
          </cell>
          <cell r="S313">
            <v>0</v>
          </cell>
          <cell r="T313">
            <v>0</v>
          </cell>
          <cell r="U313">
            <v>0</v>
          </cell>
          <cell r="V313">
            <v>0</v>
          </cell>
        </row>
        <row r="314">
          <cell r="L314">
            <v>1.1909219861754075</v>
          </cell>
          <cell r="M314">
            <v>1.0129758160937916</v>
          </cell>
          <cell r="N314">
            <v>1.0129758160937916</v>
          </cell>
          <cell r="O314">
            <v>1.0129758160937916</v>
          </cell>
          <cell r="P314">
            <v>1.0129758160937916</v>
          </cell>
          <cell r="Q314">
            <v>1.0129758160937916</v>
          </cell>
          <cell r="R314">
            <v>1.0129758160937916</v>
          </cell>
          <cell r="S314">
            <v>1.0129758160937916</v>
          </cell>
          <cell r="T314">
            <v>1.0129758160937901</v>
          </cell>
          <cell r="U314">
            <v>1.0129758160937901</v>
          </cell>
          <cell r="V314">
            <v>1.0129758160937901</v>
          </cell>
        </row>
        <row r="315">
          <cell r="L315">
            <v>-0.12845527807724016</v>
          </cell>
          <cell r="M315">
            <v>-6.4041365985970924E-3</v>
          </cell>
          <cell r="N315">
            <v>-6.4041365985970924E-3</v>
          </cell>
          <cell r="O315">
            <v>-6.4041365985970924E-3</v>
          </cell>
          <cell r="P315">
            <v>-6.4041365985970924E-3</v>
          </cell>
          <cell r="Q315">
            <v>-6.4041365985970924E-3</v>
          </cell>
          <cell r="R315">
            <v>-6.4041365985970924E-3</v>
          </cell>
          <cell r="S315">
            <v>-6.4041365985970924E-3</v>
          </cell>
          <cell r="T315">
            <v>-6.4041365985970898E-3</v>
          </cell>
          <cell r="U315">
            <v>-6.4041365985970898E-3</v>
          </cell>
          <cell r="V315">
            <v>-6.4041365985970898E-3</v>
          </cell>
        </row>
        <row r="316">
          <cell r="L316">
            <v>-5.9099313843617225E-2</v>
          </cell>
          <cell r="M316">
            <v>-6.4892475657492548E-3</v>
          </cell>
          <cell r="N316">
            <v>-6.4892475657492548E-3</v>
          </cell>
          <cell r="O316">
            <v>-6.4892475657492548E-3</v>
          </cell>
          <cell r="P316">
            <v>-6.4892475657492548E-3</v>
          </cell>
          <cell r="Q316">
            <v>-6.4892475657492548E-3</v>
          </cell>
          <cell r="R316">
            <v>-6.4892475657492548E-3</v>
          </cell>
          <cell r="S316">
            <v>-6.4892475657492548E-3</v>
          </cell>
          <cell r="T316">
            <v>-6.4892475657492496E-3</v>
          </cell>
          <cell r="U316">
            <v>-6.4892475657492496E-3</v>
          </cell>
          <cell r="V316">
            <v>-6.4892475657492496E-3</v>
          </cell>
        </row>
        <row r="317">
          <cell r="L317">
            <v>-3.3673942545500669E-3</v>
          </cell>
          <cell r="M317">
            <v>-8.2431929445193658E-5</v>
          </cell>
          <cell r="N317">
            <v>-8.2431929445193658E-5</v>
          </cell>
          <cell r="O317">
            <v>-8.2431929445193658E-5</v>
          </cell>
          <cell r="P317">
            <v>-8.2431929445193658E-5</v>
          </cell>
          <cell r="Q317">
            <v>-8.2431929445193658E-5</v>
          </cell>
          <cell r="R317">
            <v>-8.2431929445193658E-5</v>
          </cell>
          <cell r="S317">
            <v>-8.2431929445193658E-5</v>
          </cell>
          <cell r="T317">
            <v>-8.2431929445193699E-5</v>
          </cell>
          <cell r="U317">
            <v>-8.2431929445193699E-5</v>
          </cell>
          <cell r="V317">
            <v>-8.2431929445193699E-5</v>
          </cell>
        </row>
        <row r="318">
          <cell r="L318">
            <v>0</v>
          </cell>
          <cell r="M318">
            <v>0</v>
          </cell>
          <cell r="N318">
            <v>0</v>
          </cell>
          <cell r="O318">
            <v>0</v>
          </cell>
          <cell r="P318">
            <v>0</v>
          </cell>
          <cell r="Q318">
            <v>0</v>
          </cell>
          <cell r="R318">
            <v>0</v>
          </cell>
          <cell r="S318">
            <v>0</v>
          </cell>
          <cell r="T318">
            <v>0</v>
          </cell>
          <cell r="U318">
            <v>0</v>
          </cell>
          <cell r="V318">
            <v>0</v>
          </cell>
        </row>
        <row r="319">
          <cell r="L319">
            <v>0</v>
          </cell>
          <cell r="M319">
            <v>0</v>
          </cell>
          <cell r="N319">
            <v>0</v>
          </cell>
          <cell r="O319">
            <v>0</v>
          </cell>
          <cell r="P319">
            <v>0</v>
          </cell>
          <cell r="Q319">
            <v>0</v>
          </cell>
          <cell r="R319">
            <v>0</v>
          </cell>
          <cell r="S319">
            <v>0</v>
          </cell>
          <cell r="T319">
            <v>0</v>
          </cell>
          <cell r="U319">
            <v>0</v>
          </cell>
          <cell r="V319">
            <v>0</v>
          </cell>
        </row>
        <row r="345">
          <cell r="L345">
            <v>0</v>
          </cell>
          <cell r="M345">
            <v>0</v>
          </cell>
          <cell r="N345">
            <v>0</v>
          </cell>
          <cell r="O345">
            <v>3199.1961203490437</v>
          </cell>
          <cell r="P345">
            <v>2689.1274408604968</v>
          </cell>
          <cell r="Q345">
            <v>1941.4796382794843</v>
          </cell>
          <cell r="R345">
            <v>1801.2414146279857</v>
          </cell>
          <cell r="S345">
            <v>1402.0756362265136</v>
          </cell>
          <cell r="T345">
            <v>1402.0756362265136</v>
          </cell>
          <cell r="U345">
            <v>1402.0756362265136</v>
          </cell>
          <cell r="V345">
            <v>1402.0756362265136</v>
          </cell>
        </row>
        <row r="346">
          <cell r="L346">
            <v>0.66465706010582759</v>
          </cell>
          <cell r="M346">
            <v>0.66465706010582759</v>
          </cell>
          <cell r="N346">
            <v>0.66465706010582759</v>
          </cell>
          <cell r="O346">
            <v>0.72529729368389095</v>
          </cell>
          <cell r="P346">
            <v>0.73679942013392719</v>
          </cell>
          <cell r="Q346">
            <v>0.7645808482182388</v>
          </cell>
          <cell r="R346">
            <v>0.77236055749630217</v>
          </cell>
          <cell r="S346">
            <v>0.80302334719296597</v>
          </cell>
          <cell r="T346">
            <v>0.80302334719296664</v>
          </cell>
          <cell r="U346">
            <v>0.80302334719296664</v>
          </cell>
          <cell r="V346">
            <v>0.80302334719296664</v>
          </cell>
        </row>
        <row r="347">
          <cell r="L347">
            <v>0.13665670274899522</v>
          </cell>
          <cell r="M347">
            <v>0.13665670274899522</v>
          </cell>
          <cell r="N347">
            <v>0.13665670274899522</v>
          </cell>
          <cell r="O347">
            <v>0.13665670274899522</v>
          </cell>
          <cell r="P347">
            <v>0.13665670274899522</v>
          </cell>
          <cell r="Q347">
            <v>0.13665670274899522</v>
          </cell>
          <cell r="R347">
            <v>0.13665670274899522</v>
          </cell>
          <cell r="S347">
            <v>0.13665670274899522</v>
          </cell>
          <cell r="T347">
            <v>0.136656702748995</v>
          </cell>
          <cell r="U347">
            <v>0.136656702748995</v>
          </cell>
          <cell r="V347">
            <v>0.136656702748995</v>
          </cell>
        </row>
        <row r="348">
          <cell r="L348">
            <v>0.19418976059331436</v>
          </cell>
          <cell r="M348">
            <v>0.19418976059331436</v>
          </cell>
          <cell r="N348">
            <v>0.19418976059331436</v>
          </cell>
          <cell r="O348">
            <v>0.13354952701525102</v>
          </cell>
          <cell r="P348">
            <v>0.12204740056521479</v>
          </cell>
          <cell r="Q348">
            <v>9.4265972480903126E-2</v>
          </cell>
          <cell r="R348">
            <v>8.648626320283978E-2</v>
          </cell>
          <cell r="S348">
            <v>5.5823473506175947E-2</v>
          </cell>
          <cell r="T348">
            <v>5.5823473506175586E-2</v>
          </cell>
          <cell r="U348">
            <v>5.5823473506175586E-2</v>
          </cell>
          <cell r="V348">
            <v>5.5823473506175586E-2</v>
          </cell>
        </row>
        <row r="349">
          <cell r="L349">
            <v>4.4964765518628316E-3</v>
          </cell>
          <cell r="M349">
            <v>4.4964765518628316E-3</v>
          </cell>
          <cell r="N349">
            <v>4.4964765518628316E-3</v>
          </cell>
          <cell r="O349">
            <v>4.4964765518628316E-3</v>
          </cell>
          <cell r="P349">
            <v>4.4964765518628316E-3</v>
          </cell>
          <cell r="Q349">
            <v>4.4964765518628316E-3</v>
          </cell>
          <cell r="R349">
            <v>4.4964765518628316E-3</v>
          </cell>
          <cell r="S349">
            <v>4.4964765518628316E-3</v>
          </cell>
          <cell r="T349">
            <v>4.4964765518628299E-3</v>
          </cell>
          <cell r="U349">
            <v>4.4964765518628299E-3</v>
          </cell>
          <cell r="V349">
            <v>4.4964765518628299E-3</v>
          </cell>
        </row>
        <row r="350">
          <cell r="L350">
            <v>0</v>
          </cell>
          <cell r="M350">
            <v>0</v>
          </cell>
          <cell r="N350">
            <v>0</v>
          </cell>
          <cell r="O350">
            <v>0</v>
          </cell>
          <cell r="P350">
            <v>0</v>
          </cell>
          <cell r="Q350">
            <v>0</v>
          </cell>
          <cell r="R350">
            <v>0</v>
          </cell>
          <cell r="S350">
            <v>0</v>
          </cell>
          <cell r="T350">
            <v>0</v>
          </cell>
          <cell r="U350">
            <v>0</v>
          </cell>
          <cell r="V350">
            <v>0</v>
          </cell>
        </row>
        <row r="351">
          <cell r="L351">
            <v>0</v>
          </cell>
          <cell r="M351">
            <v>0</v>
          </cell>
          <cell r="N351">
            <v>0</v>
          </cell>
          <cell r="O351">
            <v>0</v>
          </cell>
          <cell r="P351">
            <v>0</v>
          </cell>
          <cell r="Q351">
            <v>0</v>
          </cell>
          <cell r="R351">
            <v>0</v>
          </cell>
          <cell r="S351">
            <v>0</v>
          </cell>
          <cell r="T351">
            <v>0</v>
          </cell>
          <cell r="U351">
            <v>0</v>
          </cell>
          <cell r="V351">
            <v>0</v>
          </cell>
        </row>
        <row r="352">
          <cell r="L352">
            <v>0</v>
          </cell>
          <cell r="M352">
            <v>0</v>
          </cell>
          <cell r="N352">
            <v>0</v>
          </cell>
          <cell r="O352">
            <v>414.01659453677178</v>
          </cell>
          <cell r="P352">
            <v>0</v>
          </cell>
          <cell r="Q352">
            <v>0</v>
          </cell>
          <cell r="R352">
            <v>0</v>
          </cell>
          <cell r="S352">
            <v>0</v>
          </cell>
          <cell r="T352">
            <v>0</v>
          </cell>
          <cell r="U352">
            <v>0</v>
          </cell>
          <cell r="V352">
            <v>0</v>
          </cell>
        </row>
        <row r="353">
          <cell r="L353">
            <v>0.66465706010582759</v>
          </cell>
          <cell r="M353">
            <v>0.66465706010582759</v>
          </cell>
          <cell r="N353">
            <v>0.66465706010582759</v>
          </cell>
          <cell r="O353">
            <v>0.66465706010582759</v>
          </cell>
          <cell r="P353">
            <v>0.66465706010582759</v>
          </cell>
          <cell r="Q353">
            <v>0.66465706010582759</v>
          </cell>
          <cell r="R353">
            <v>0.66465706010582759</v>
          </cell>
          <cell r="S353">
            <v>0.66465706010582759</v>
          </cell>
          <cell r="T353">
            <v>0.66465706010582803</v>
          </cell>
          <cell r="U353">
            <v>0.66465706010582803</v>
          </cell>
          <cell r="V353">
            <v>0.66465706010582803</v>
          </cell>
        </row>
        <row r="354">
          <cell r="L354">
            <v>0.13665670274899522</v>
          </cell>
          <cell r="M354">
            <v>0.13665670274899522</v>
          </cell>
          <cell r="N354">
            <v>0.13665670274899522</v>
          </cell>
          <cell r="O354">
            <v>0.13665670274899522</v>
          </cell>
          <cell r="P354">
            <v>0.13665670274899522</v>
          </cell>
          <cell r="Q354">
            <v>0.13665670274899522</v>
          </cell>
          <cell r="R354">
            <v>0.13665670274899522</v>
          </cell>
          <cell r="S354">
            <v>0.13665670274899522</v>
          </cell>
          <cell r="T354">
            <v>0.136656702748995</v>
          </cell>
          <cell r="U354">
            <v>0.136656702748995</v>
          </cell>
          <cell r="V354">
            <v>0.136656702748995</v>
          </cell>
        </row>
        <row r="355">
          <cell r="L355">
            <v>0.19418976059331436</v>
          </cell>
          <cell r="M355">
            <v>0.19418976059331436</v>
          </cell>
          <cell r="N355">
            <v>0.19418976059331436</v>
          </cell>
          <cell r="O355">
            <v>0.19418976059331436</v>
          </cell>
          <cell r="P355">
            <v>0.19418976059331436</v>
          </cell>
          <cell r="Q355">
            <v>0.19418976059331436</v>
          </cell>
          <cell r="R355">
            <v>0.19418976059331436</v>
          </cell>
          <cell r="S355">
            <v>0.19418976059331436</v>
          </cell>
          <cell r="T355">
            <v>0.194189760593314</v>
          </cell>
          <cell r="U355">
            <v>0.194189760593314</v>
          </cell>
          <cell r="V355">
            <v>0.194189760593314</v>
          </cell>
        </row>
        <row r="356">
          <cell r="L356">
            <v>4.4964765518628316E-3</v>
          </cell>
          <cell r="M356">
            <v>4.4964765518628316E-3</v>
          </cell>
          <cell r="N356">
            <v>4.4964765518628316E-3</v>
          </cell>
          <cell r="O356">
            <v>4.4964765518628316E-3</v>
          </cell>
          <cell r="P356">
            <v>4.4964765518628316E-3</v>
          </cell>
          <cell r="Q356">
            <v>4.4964765518628316E-3</v>
          </cell>
          <cell r="R356">
            <v>4.4964765518628316E-3</v>
          </cell>
          <cell r="S356">
            <v>4.4964765518628316E-3</v>
          </cell>
          <cell r="T356">
            <v>4.4964765518628299E-3</v>
          </cell>
          <cell r="U356">
            <v>4.4964765518628299E-3</v>
          </cell>
          <cell r="V356">
            <v>4.4964765518628299E-3</v>
          </cell>
        </row>
        <row r="357">
          <cell r="L357">
            <v>0</v>
          </cell>
          <cell r="M357">
            <v>0</v>
          </cell>
          <cell r="N357">
            <v>0</v>
          </cell>
          <cell r="O357">
            <v>0</v>
          </cell>
          <cell r="P357">
            <v>0</v>
          </cell>
          <cell r="Q357">
            <v>0</v>
          </cell>
          <cell r="R357">
            <v>0</v>
          </cell>
          <cell r="S357">
            <v>0</v>
          </cell>
          <cell r="T357">
            <v>0</v>
          </cell>
          <cell r="U357">
            <v>0</v>
          </cell>
          <cell r="V357">
            <v>0</v>
          </cell>
        </row>
        <row r="358">
          <cell r="L358">
            <v>0</v>
          </cell>
          <cell r="M358">
            <v>0</v>
          </cell>
          <cell r="N358">
            <v>0</v>
          </cell>
          <cell r="O358">
            <v>0</v>
          </cell>
          <cell r="P358">
            <v>0</v>
          </cell>
          <cell r="Q358">
            <v>0</v>
          </cell>
          <cell r="R358">
            <v>0</v>
          </cell>
          <cell r="S358">
            <v>0</v>
          </cell>
          <cell r="T358">
            <v>0</v>
          </cell>
          <cell r="U358">
            <v>0</v>
          </cell>
          <cell r="V358">
            <v>0</v>
          </cell>
        </row>
        <row r="360">
          <cell r="L360">
            <v>0</v>
          </cell>
          <cell r="M360">
            <v>0</v>
          </cell>
          <cell r="N360">
            <v>0</v>
          </cell>
          <cell r="O360">
            <v>0</v>
          </cell>
          <cell r="P360">
            <v>0</v>
          </cell>
          <cell r="Q360">
            <v>0</v>
          </cell>
          <cell r="R360">
            <v>0</v>
          </cell>
          <cell r="S360">
            <v>0</v>
          </cell>
          <cell r="T360">
            <v>0</v>
          </cell>
          <cell r="U360">
            <v>0</v>
          </cell>
          <cell r="V360">
            <v>0</v>
          </cell>
        </row>
        <row r="361">
          <cell r="L361">
            <v>0.66465706010582759</v>
          </cell>
          <cell r="M361">
            <v>0.66465706010582759</v>
          </cell>
          <cell r="N361">
            <v>0.66465706010582759</v>
          </cell>
          <cell r="O361">
            <v>0.66465706010582759</v>
          </cell>
          <cell r="P361">
            <v>0.66465706010582759</v>
          </cell>
          <cell r="Q361">
            <v>0.66465706010582759</v>
          </cell>
          <cell r="R361">
            <v>0.66465706010582759</v>
          </cell>
          <cell r="S361">
            <v>0.66465706010582759</v>
          </cell>
          <cell r="T361">
            <v>0.66465706010582803</v>
          </cell>
          <cell r="U361">
            <v>0.66465706010582803</v>
          </cell>
          <cell r="V361">
            <v>0.66465706010582803</v>
          </cell>
        </row>
        <row r="362">
          <cell r="L362">
            <v>0.13665670274899522</v>
          </cell>
          <cell r="M362">
            <v>0.13665670274899522</v>
          </cell>
          <cell r="N362">
            <v>0.13665670274899522</v>
          </cell>
          <cell r="O362">
            <v>0.13665670274899522</v>
          </cell>
          <cell r="P362">
            <v>0.13665670274899522</v>
          </cell>
          <cell r="Q362">
            <v>0.13665670274899522</v>
          </cell>
          <cell r="R362">
            <v>0.13665670274899522</v>
          </cell>
          <cell r="S362">
            <v>0.13665670274899522</v>
          </cell>
          <cell r="T362">
            <v>0.136656702748995</v>
          </cell>
          <cell r="U362">
            <v>0.136656702748995</v>
          </cell>
          <cell r="V362">
            <v>0.136656702748995</v>
          </cell>
        </row>
        <row r="363">
          <cell r="L363">
            <v>0.19418976059331436</v>
          </cell>
          <cell r="M363">
            <v>0.19418976059331436</v>
          </cell>
          <cell r="N363">
            <v>0.19418976059331436</v>
          </cell>
          <cell r="O363">
            <v>0.19418976059331436</v>
          </cell>
          <cell r="P363">
            <v>0.19418976059331436</v>
          </cell>
          <cell r="Q363">
            <v>0.19418976059331436</v>
          </cell>
          <cell r="R363">
            <v>0.19418976059331436</v>
          </cell>
          <cell r="S363">
            <v>0.19418976059331436</v>
          </cell>
          <cell r="T363">
            <v>0.194189760593314</v>
          </cell>
          <cell r="U363">
            <v>0.194189760593314</v>
          </cell>
          <cell r="V363">
            <v>0.194189760593314</v>
          </cell>
        </row>
        <row r="364">
          <cell r="L364">
            <v>4.4964765518628316E-3</v>
          </cell>
          <cell r="M364">
            <v>4.4964765518628316E-3</v>
          </cell>
          <cell r="N364">
            <v>4.4964765518628316E-3</v>
          </cell>
          <cell r="O364">
            <v>4.4964765518628316E-3</v>
          </cell>
          <cell r="P364">
            <v>4.4964765518628316E-3</v>
          </cell>
          <cell r="Q364">
            <v>4.4964765518628316E-3</v>
          </cell>
          <cell r="R364">
            <v>4.4964765518628316E-3</v>
          </cell>
          <cell r="S364">
            <v>4.4964765518628316E-3</v>
          </cell>
          <cell r="T364">
            <v>4.4964765518628299E-3</v>
          </cell>
          <cell r="U364">
            <v>4.4964765518628299E-3</v>
          </cell>
          <cell r="V364">
            <v>4.4964765518628299E-3</v>
          </cell>
        </row>
        <row r="365">
          <cell r="L365">
            <v>0</v>
          </cell>
          <cell r="M365">
            <v>0</v>
          </cell>
          <cell r="N365">
            <v>0</v>
          </cell>
          <cell r="O365">
            <v>0</v>
          </cell>
          <cell r="P365">
            <v>0</v>
          </cell>
          <cell r="Q365">
            <v>0</v>
          </cell>
          <cell r="R365">
            <v>0</v>
          </cell>
          <cell r="S365">
            <v>0</v>
          </cell>
          <cell r="T365">
            <v>0</v>
          </cell>
          <cell r="U365">
            <v>0</v>
          </cell>
          <cell r="V365">
            <v>0</v>
          </cell>
        </row>
        <row r="366">
          <cell r="L366">
            <v>0</v>
          </cell>
          <cell r="M366">
            <v>0</v>
          </cell>
          <cell r="N366">
            <v>0</v>
          </cell>
          <cell r="O366">
            <v>0</v>
          </cell>
          <cell r="P366">
            <v>0</v>
          </cell>
          <cell r="Q366">
            <v>0</v>
          </cell>
          <cell r="R366">
            <v>0</v>
          </cell>
          <cell r="S366">
            <v>0</v>
          </cell>
          <cell r="T366">
            <v>0</v>
          </cell>
          <cell r="U366">
            <v>0</v>
          </cell>
          <cell r="V366">
            <v>0</v>
          </cell>
        </row>
        <row r="367">
          <cell r="L367">
            <v>0</v>
          </cell>
          <cell r="M367">
            <v>0</v>
          </cell>
          <cell r="N367">
            <v>0</v>
          </cell>
          <cell r="O367">
            <v>5017.3781494182786</v>
          </cell>
          <cell r="P367">
            <v>1218.8534096133342</v>
          </cell>
          <cell r="Q367">
            <v>1627.1849661114475</v>
          </cell>
          <cell r="R367">
            <v>3962.0345152174991</v>
          </cell>
          <cell r="S367">
            <v>2600.499454110929</v>
          </cell>
          <cell r="T367">
            <v>3032.9135004219106</v>
          </cell>
          <cell r="U367">
            <v>6534.9786070732525</v>
          </cell>
          <cell r="V367">
            <v>9345.4024377313053</v>
          </cell>
        </row>
        <row r="368">
          <cell r="L368">
            <v>0.66465706010582759</v>
          </cell>
          <cell r="M368">
            <v>0.66465706010582759</v>
          </cell>
          <cell r="N368">
            <v>0.66465706010582759</v>
          </cell>
          <cell r="O368">
            <v>0.48109505370079275</v>
          </cell>
          <cell r="P368">
            <v>-9.0971133355251199E-2</v>
          </cell>
          <cell r="Q368">
            <v>9.8648880838443809E-2</v>
          </cell>
          <cell r="R368">
            <v>0.43220073079759069</v>
          </cell>
          <cell r="S368">
            <v>0.31049432473433503</v>
          </cell>
          <cell r="T368">
            <v>0.36098865681246717</v>
          </cell>
          <cell r="U368">
            <v>0.52372316339756064</v>
          </cell>
          <cell r="V368">
            <v>0.56610592695381567</v>
          </cell>
        </row>
        <row r="369">
          <cell r="L369">
            <v>0.13665670274899522</v>
          </cell>
          <cell r="M369">
            <v>0.13665670274899522</v>
          </cell>
          <cell r="N369">
            <v>0.13665670274899522</v>
          </cell>
          <cell r="O369">
            <v>0.3527057960639331</v>
          </cell>
          <cell r="P369">
            <v>1.0260171389181694</v>
          </cell>
          <cell r="Q369">
            <v>0.80283788225588348</v>
          </cell>
          <cell r="R369">
            <v>0.41025351161992779</v>
          </cell>
          <cell r="S369">
            <v>0.55349970507548596</v>
          </cell>
          <cell r="T369">
            <v>0.49406880825388461</v>
          </cell>
          <cell r="U369">
            <v>0.30253329778891036</v>
          </cell>
          <cell r="V369">
            <v>0.25264956739262318</v>
          </cell>
        </row>
        <row r="370">
          <cell r="L370">
            <v>0.19418976059331436</v>
          </cell>
          <cell r="M370">
            <v>0.19418976059331436</v>
          </cell>
          <cell r="N370">
            <v>0.19418976059331436</v>
          </cell>
          <cell r="O370">
            <v>0.16170267368341135</v>
          </cell>
          <cell r="P370">
            <v>6.045751788521897E-2</v>
          </cell>
          <cell r="Q370">
            <v>9.4016760353809944E-2</v>
          </cell>
          <cell r="R370">
            <v>0.15304928103061877</v>
          </cell>
          <cell r="S370">
            <v>0.13150949363831621</v>
          </cell>
          <cell r="T370">
            <v>0.14044605838178539</v>
          </cell>
          <cell r="U370">
            <v>0.16924706226166622</v>
          </cell>
          <cell r="V370">
            <v>0.17674802910169832</v>
          </cell>
        </row>
        <row r="371">
          <cell r="L371">
            <v>4.4964765518628316E-3</v>
          </cell>
          <cell r="M371">
            <v>4.4964765518628316E-3</v>
          </cell>
          <cell r="N371">
            <v>4.4964765518628316E-3</v>
          </cell>
          <cell r="O371">
            <v>4.4964765518628316E-3</v>
          </cell>
          <cell r="P371">
            <v>4.4964765518628316E-3</v>
          </cell>
          <cell r="Q371">
            <v>4.4964765518628316E-3</v>
          </cell>
          <cell r="R371">
            <v>4.4964765518628316E-3</v>
          </cell>
          <cell r="S371">
            <v>4.4964765518628316E-3</v>
          </cell>
          <cell r="T371">
            <v>4.4964765518628299E-3</v>
          </cell>
          <cell r="U371">
            <v>4.4964765518628299E-3</v>
          </cell>
          <cell r="V371">
            <v>4.4964765518628299E-3</v>
          </cell>
        </row>
        <row r="372">
          <cell r="L372">
            <v>0</v>
          </cell>
          <cell r="M372">
            <v>0</v>
          </cell>
          <cell r="N372">
            <v>0</v>
          </cell>
          <cell r="O372">
            <v>0</v>
          </cell>
          <cell r="P372">
            <v>0</v>
          </cell>
          <cell r="Q372">
            <v>0</v>
          </cell>
          <cell r="R372">
            <v>0</v>
          </cell>
          <cell r="S372">
            <v>0</v>
          </cell>
          <cell r="T372">
            <v>0</v>
          </cell>
          <cell r="U372">
            <v>0</v>
          </cell>
          <cell r="V372">
            <v>0</v>
          </cell>
        </row>
        <row r="373">
          <cell r="L373">
            <v>0</v>
          </cell>
          <cell r="M373">
            <v>0</v>
          </cell>
          <cell r="N373">
            <v>0</v>
          </cell>
          <cell r="O373">
            <v>0</v>
          </cell>
          <cell r="P373">
            <v>0</v>
          </cell>
          <cell r="Q373">
            <v>0</v>
          </cell>
          <cell r="R373">
            <v>0</v>
          </cell>
          <cell r="S373">
            <v>0</v>
          </cell>
          <cell r="T373">
            <v>0</v>
          </cell>
          <cell r="U373">
            <v>0</v>
          </cell>
          <cell r="V373">
            <v>0</v>
          </cell>
        </row>
        <row r="374">
          <cell r="L374">
            <v>0</v>
          </cell>
          <cell r="M374">
            <v>0</v>
          </cell>
          <cell r="N374">
            <v>0</v>
          </cell>
          <cell r="O374">
            <v>-3547.017818540342</v>
          </cell>
          <cell r="P374">
            <v>1179.2432472475953</v>
          </cell>
          <cell r="Q374">
            <v>1971.2832923200335</v>
          </cell>
          <cell r="R374">
            <v>2977.3484037419194</v>
          </cell>
          <cell r="S374">
            <v>2735.1689735863351</v>
          </cell>
          <cell r="T374">
            <v>2477.0431332229946</v>
          </cell>
          <cell r="U374">
            <v>2477.0431332229946</v>
          </cell>
          <cell r="V374">
            <v>2477.0431332229946</v>
          </cell>
        </row>
        <row r="375">
          <cell r="L375">
            <v>0.66465706010582759</v>
          </cell>
          <cell r="M375">
            <v>0.66465706010582759</v>
          </cell>
          <cell r="N375">
            <v>0.66465706010582759</v>
          </cell>
          <cell r="O375">
            <v>0.66465706010582759</v>
          </cell>
          <cell r="P375">
            <v>0.98944162079247011</v>
          </cell>
          <cell r="Q375">
            <v>0.85894674007832994</v>
          </cell>
          <cell r="R375">
            <v>0.79329501175389372</v>
          </cell>
          <cell r="S375">
            <v>0.80468497198207745</v>
          </cell>
          <cell r="T375">
            <v>0.81927689488507205</v>
          </cell>
          <cell r="U375">
            <v>0.81927689488507205</v>
          </cell>
          <cell r="V375">
            <v>0.81927689488507205</v>
          </cell>
        </row>
        <row r="376">
          <cell r="L376">
            <v>0.13665670274899522</v>
          </cell>
          <cell r="M376">
            <v>0.13665670274899522</v>
          </cell>
          <cell r="N376">
            <v>0.13665670274899522</v>
          </cell>
          <cell r="O376">
            <v>0.13665670274899522</v>
          </cell>
          <cell r="P376">
            <v>0.13665670274899522</v>
          </cell>
          <cell r="Q376">
            <v>0.13665670274899522</v>
          </cell>
          <cell r="R376">
            <v>0.13665670274899522</v>
          </cell>
          <cell r="S376">
            <v>0.13665670274899522</v>
          </cell>
          <cell r="T376">
            <v>0.136656702748995</v>
          </cell>
          <cell r="U376">
            <v>0.136656702748995</v>
          </cell>
          <cell r="V376">
            <v>0.136656702748995</v>
          </cell>
        </row>
        <row r="377">
          <cell r="L377">
            <v>0.19418976059331436</v>
          </cell>
          <cell r="M377">
            <v>0.19418976059331436</v>
          </cell>
          <cell r="N377">
            <v>0.19418976059331436</v>
          </cell>
          <cell r="O377">
            <v>0.19418976059331436</v>
          </cell>
          <cell r="P377">
            <v>-0.13059480009332816</v>
          </cell>
          <cell r="Q377">
            <v>-9.991937918793492E-5</v>
          </cell>
          <cell r="R377">
            <v>6.5551808945248202E-2</v>
          </cell>
          <cell r="S377">
            <v>5.4161848717064531E-2</v>
          </cell>
          <cell r="T377">
            <v>3.9569925814070123E-2</v>
          </cell>
          <cell r="U377">
            <v>3.9569925814070123E-2</v>
          </cell>
          <cell r="V377">
            <v>3.9569925814070123E-2</v>
          </cell>
        </row>
        <row r="378">
          <cell r="L378">
            <v>4.4964765518628316E-3</v>
          </cell>
          <cell r="M378">
            <v>4.4964765518628316E-3</v>
          </cell>
          <cell r="N378">
            <v>4.4964765518628316E-3</v>
          </cell>
          <cell r="O378">
            <v>4.4964765518628316E-3</v>
          </cell>
          <cell r="P378">
            <v>4.4964765518628316E-3</v>
          </cell>
          <cell r="Q378">
            <v>4.4964765518628316E-3</v>
          </cell>
          <cell r="R378">
            <v>4.4964765518628316E-3</v>
          </cell>
          <cell r="S378">
            <v>4.4964765518628316E-3</v>
          </cell>
          <cell r="T378">
            <v>4.4964765518628299E-3</v>
          </cell>
          <cell r="U378">
            <v>4.4964765518628299E-3</v>
          </cell>
          <cell r="V378">
            <v>4.4964765518628299E-3</v>
          </cell>
        </row>
        <row r="379">
          <cell r="L379">
            <v>0</v>
          </cell>
          <cell r="M379">
            <v>0</v>
          </cell>
          <cell r="N379">
            <v>0</v>
          </cell>
          <cell r="O379">
            <v>0</v>
          </cell>
          <cell r="P379">
            <v>0</v>
          </cell>
          <cell r="Q379">
            <v>0</v>
          </cell>
          <cell r="R379">
            <v>0</v>
          </cell>
          <cell r="S379">
            <v>0</v>
          </cell>
          <cell r="T379">
            <v>0</v>
          </cell>
          <cell r="U379">
            <v>0</v>
          </cell>
          <cell r="V379">
            <v>0</v>
          </cell>
        </row>
        <row r="380">
          <cell r="L380">
            <v>0</v>
          </cell>
          <cell r="M380">
            <v>0</v>
          </cell>
          <cell r="N380">
            <v>0</v>
          </cell>
          <cell r="O380">
            <v>0</v>
          </cell>
          <cell r="P380">
            <v>0</v>
          </cell>
          <cell r="Q380">
            <v>0</v>
          </cell>
          <cell r="R380">
            <v>0</v>
          </cell>
          <cell r="S380">
            <v>0</v>
          </cell>
          <cell r="T380">
            <v>0</v>
          </cell>
          <cell r="U380">
            <v>0</v>
          </cell>
          <cell r="V380">
            <v>0</v>
          </cell>
        </row>
        <row r="397">
          <cell r="L397">
            <v>0</v>
          </cell>
          <cell r="M397">
            <v>0</v>
          </cell>
          <cell r="N397">
            <v>0</v>
          </cell>
          <cell r="O397">
            <v>65595.882837952056</v>
          </cell>
          <cell r="P397">
            <v>70855.999624017873</v>
          </cell>
          <cell r="Q397">
            <v>71671.255744567272</v>
          </cell>
          <cell r="R397">
            <v>71640.27991813024</v>
          </cell>
          <cell r="S397">
            <v>71991.403639023716</v>
          </cell>
          <cell r="T397">
            <v>71318.087734485845</v>
          </cell>
          <cell r="U397">
            <v>71318.087734485845</v>
          </cell>
          <cell r="V397">
            <v>71318.087734485845</v>
          </cell>
        </row>
        <row r="398">
          <cell r="L398">
            <v>0.63554141907755268</v>
          </cell>
          <cell r="M398">
            <v>0.63554141907755268</v>
          </cell>
          <cell r="N398">
            <v>0.63554141907755268</v>
          </cell>
          <cell r="O398">
            <v>0.36616475646517599</v>
          </cell>
          <cell r="P398">
            <v>0.38616239551198228</v>
          </cell>
          <cell r="Q398">
            <v>0.38899906654817906</v>
          </cell>
          <cell r="R398">
            <v>0.38889246655820053</v>
          </cell>
          <cell r="S398">
            <v>0.390095447658518</v>
          </cell>
          <cell r="T398">
            <v>0.38777818591593738</v>
          </cell>
          <cell r="U398">
            <v>0.38777818591593738</v>
          </cell>
          <cell r="V398">
            <v>0.38777818591593738</v>
          </cell>
        </row>
        <row r="399">
          <cell r="L399">
            <v>0.13022144597198018</v>
          </cell>
          <cell r="M399">
            <v>0.13022144597198018</v>
          </cell>
          <cell r="N399">
            <v>0.13022144597198018</v>
          </cell>
          <cell r="O399">
            <v>0.13022144597198018</v>
          </cell>
          <cell r="P399">
            <v>0.13022144597198018</v>
          </cell>
          <cell r="Q399">
            <v>0.13022144597198018</v>
          </cell>
          <cell r="R399">
            <v>0.13022144597198018</v>
          </cell>
          <cell r="S399">
            <v>0.13022144597198018</v>
          </cell>
          <cell r="T399">
            <v>0.13022144597197999</v>
          </cell>
          <cell r="U399">
            <v>0.13022144597197999</v>
          </cell>
          <cell r="V399">
            <v>0.13022144597197999</v>
          </cell>
        </row>
        <row r="400">
          <cell r="L400">
            <v>0.22798538972314542</v>
          </cell>
          <cell r="M400">
            <v>0.22798538972314542</v>
          </cell>
          <cell r="N400">
            <v>0.22798538972314542</v>
          </cell>
          <cell r="O400">
            <v>0.495105813169329</v>
          </cell>
          <cell r="P400">
            <v>0.47527566991080383</v>
          </cell>
          <cell r="Q400">
            <v>0.4724627582019052</v>
          </cell>
          <cell r="R400">
            <v>0.47256846533401625</v>
          </cell>
          <cell r="S400">
            <v>0.47137556013651977</v>
          </cell>
          <cell r="T400">
            <v>0.4736734130088176</v>
          </cell>
          <cell r="U400">
            <v>0.4736734130088176</v>
          </cell>
          <cell r="V400">
            <v>0.4736734130088176</v>
          </cell>
        </row>
        <row r="401">
          <cell r="L401">
            <v>6.2517452273217469E-3</v>
          </cell>
          <cell r="M401">
            <v>6.2517452273217469E-3</v>
          </cell>
          <cell r="N401">
            <v>6.2517452273217469E-3</v>
          </cell>
          <cell r="O401">
            <v>8.507984393514828E-3</v>
          </cell>
          <cell r="P401">
            <v>8.3404886052337122E-3</v>
          </cell>
          <cell r="Q401">
            <v>8.3167292779356295E-3</v>
          </cell>
          <cell r="R401">
            <v>8.3176221358030218E-3</v>
          </cell>
          <cell r="S401">
            <v>8.307546232982025E-3</v>
          </cell>
          <cell r="T401">
            <v>8.3269551032651105E-3</v>
          </cell>
          <cell r="U401">
            <v>8.3269551032651105E-3</v>
          </cell>
          <cell r="V401">
            <v>8.3269551032651105E-3</v>
          </cell>
        </row>
        <row r="402">
          <cell r="L402">
            <v>0</v>
          </cell>
          <cell r="M402">
            <v>0</v>
          </cell>
          <cell r="N402">
            <v>0</v>
          </cell>
          <cell r="O402">
            <v>0</v>
          </cell>
          <cell r="P402">
            <v>0</v>
          </cell>
          <cell r="Q402">
            <v>0</v>
          </cell>
          <cell r="R402">
            <v>0</v>
          </cell>
          <cell r="S402">
            <v>0</v>
          </cell>
          <cell r="T402">
            <v>0</v>
          </cell>
          <cell r="U402">
            <v>0</v>
          </cell>
          <cell r="V402">
            <v>0</v>
          </cell>
        </row>
        <row r="403">
          <cell r="L403">
            <v>0</v>
          </cell>
          <cell r="M403">
            <v>0</v>
          </cell>
          <cell r="N403">
            <v>0</v>
          </cell>
          <cell r="O403">
            <v>0</v>
          </cell>
          <cell r="P403">
            <v>0</v>
          </cell>
          <cell r="Q403">
            <v>0</v>
          </cell>
          <cell r="R403">
            <v>0</v>
          </cell>
          <cell r="S403">
            <v>0</v>
          </cell>
          <cell r="T403">
            <v>0</v>
          </cell>
          <cell r="U403">
            <v>0</v>
          </cell>
          <cell r="V403">
            <v>0</v>
          </cell>
        </row>
        <row r="404">
          <cell r="L404">
            <v>0</v>
          </cell>
          <cell r="M404">
            <v>0</v>
          </cell>
          <cell r="N404">
            <v>0</v>
          </cell>
          <cell r="O404">
            <v>2469.5389227311093</v>
          </cell>
          <cell r="P404">
            <v>1678.0888407554589</v>
          </cell>
          <cell r="Q404">
            <v>1989.898723455196</v>
          </cell>
          <cell r="R404">
            <v>1984.2466341035893</v>
          </cell>
          <cell r="S404">
            <v>1987.6506365604623</v>
          </cell>
          <cell r="T404">
            <v>1988.1229823144263</v>
          </cell>
          <cell r="U404">
            <v>1988.1229823144263</v>
          </cell>
          <cell r="V404">
            <v>1988.1229823144263</v>
          </cell>
        </row>
        <row r="405">
          <cell r="L405">
            <v>0</v>
          </cell>
          <cell r="M405">
            <v>0</v>
          </cell>
          <cell r="N405">
            <v>0</v>
          </cell>
          <cell r="O405">
            <v>0</v>
          </cell>
          <cell r="P405">
            <v>0</v>
          </cell>
          <cell r="Q405">
            <v>0</v>
          </cell>
          <cell r="R405">
            <v>0</v>
          </cell>
          <cell r="S405">
            <v>0</v>
          </cell>
          <cell r="T405">
            <v>0</v>
          </cell>
          <cell r="U405">
            <v>0</v>
          </cell>
          <cell r="V405">
            <v>0</v>
          </cell>
        </row>
        <row r="406">
          <cell r="L406">
            <v>0</v>
          </cell>
          <cell r="M406">
            <v>0</v>
          </cell>
          <cell r="N406">
            <v>0</v>
          </cell>
          <cell r="O406">
            <v>0</v>
          </cell>
          <cell r="P406">
            <v>0</v>
          </cell>
          <cell r="Q406">
            <v>0</v>
          </cell>
          <cell r="R406">
            <v>0</v>
          </cell>
          <cell r="S406">
            <v>0</v>
          </cell>
          <cell r="T406">
            <v>0</v>
          </cell>
          <cell r="U406">
            <v>0</v>
          </cell>
          <cell r="V406">
            <v>0</v>
          </cell>
        </row>
        <row r="407">
          <cell r="L407">
            <v>0.99374825477267825</v>
          </cell>
          <cell r="M407">
            <v>0.99374825477267825</v>
          </cell>
          <cell r="N407">
            <v>0.99374825477267825</v>
          </cell>
          <cell r="O407">
            <v>0.86983848474095549</v>
          </cell>
          <cell r="P407">
            <v>0.81139795688127347</v>
          </cell>
          <cell r="Q407">
            <v>0.83997158443607367</v>
          </cell>
          <cell r="R407">
            <v>0.83953355447246092</v>
          </cell>
          <cell r="S407">
            <v>0.83979765884223911</v>
          </cell>
          <cell r="T407">
            <v>0.83983423500526055</v>
          </cell>
          <cell r="U407">
            <v>0.83983423500526055</v>
          </cell>
          <cell r="V407">
            <v>0.83983423500526055</v>
          </cell>
        </row>
        <row r="408">
          <cell r="L408">
            <v>6.2517452273217469E-3</v>
          </cell>
          <cell r="M408">
            <v>6.2517452273217469E-3</v>
          </cell>
          <cell r="N408">
            <v>6.2517452273217469E-3</v>
          </cell>
          <cell r="O408">
            <v>0.13016151525904446</v>
          </cell>
          <cell r="P408">
            <v>0.1886020431187265</v>
          </cell>
          <cell r="Q408">
            <v>0.16002841556392636</v>
          </cell>
          <cell r="R408">
            <v>0.16046644552753908</v>
          </cell>
          <cell r="S408">
            <v>0.16020234115776094</v>
          </cell>
          <cell r="T408">
            <v>0.16016576499473942</v>
          </cell>
          <cell r="U408">
            <v>0.16016576499473942</v>
          </cell>
          <cell r="V408">
            <v>0.16016576499473942</v>
          </cell>
        </row>
        <row r="409">
          <cell r="L409">
            <v>0</v>
          </cell>
          <cell r="M409">
            <v>0</v>
          </cell>
          <cell r="N409">
            <v>0</v>
          </cell>
          <cell r="O409">
            <v>0</v>
          </cell>
          <cell r="P409">
            <v>0</v>
          </cell>
          <cell r="Q409">
            <v>0</v>
          </cell>
          <cell r="R409">
            <v>0</v>
          </cell>
          <cell r="S409">
            <v>0</v>
          </cell>
          <cell r="T409">
            <v>0</v>
          </cell>
          <cell r="U409">
            <v>0</v>
          </cell>
          <cell r="V409">
            <v>0</v>
          </cell>
        </row>
        <row r="410">
          <cell r="L410">
            <v>0</v>
          </cell>
          <cell r="M410">
            <v>0</v>
          </cell>
          <cell r="N410">
            <v>0</v>
          </cell>
          <cell r="O410">
            <v>0</v>
          </cell>
          <cell r="P410">
            <v>0</v>
          </cell>
          <cell r="Q410">
            <v>0</v>
          </cell>
          <cell r="R410">
            <v>0</v>
          </cell>
          <cell r="S410">
            <v>0</v>
          </cell>
          <cell r="T410">
            <v>0</v>
          </cell>
          <cell r="U410">
            <v>0</v>
          </cell>
          <cell r="V410">
            <v>0</v>
          </cell>
        </row>
        <row r="411">
          <cell r="L411">
            <v>0</v>
          </cell>
          <cell r="M411">
            <v>0</v>
          </cell>
          <cell r="N411">
            <v>0</v>
          </cell>
          <cell r="O411">
            <v>3361.0062680760002</v>
          </cell>
          <cell r="P411">
            <v>3361.0062499999999</v>
          </cell>
          <cell r="Q411">
            <v>3361.0062499999999</v>
          </cell>
          <cell r="R411">
            <v>3361.0062500000004</v>
          </cell>
          <cell r="S411">
            <v>3361.0062500000004</v>
          </cell>
          <cell r="T411">
            <v>3361.0062500000004</v>
          </cell>
          <cell r="U411">
            <v>3361.0062500000004</v>
          </cell>
          <cell r="V411">
            <v>3361.0062500000004</v>
          </cell>
        </row>
        <row r="412">
          <cell r="L412">
            <v>1</v>
          </cell>
          <cell r="M412">
            <v>1</v>
          </cell>
          <cell r="N412">
            <v>1</v>
          </cell>
          <cell r="O412">
            <v>1</v>
          </cell>
          <cell r="P412">
            <v>1</v>
          </cell>
          <cell r="Q412">
            <v>1</v>
          </cell>
          <cell r="R412">
            <v>1</v>
          </cell>
          <cell r="S412">
            <v>1</v>
          </cell>
          <cell r="T412">
            <v>1</v>
          </cell>
          <cell r="U412">
            <v>1</v>
          </cell>
          <cell r="V412">
            <v>1</v>
          </cell>
        </row>
        <row r="413">
          <cell r="L413">
            <v>0</v>
          </cell>
          <cell r="M413">
            <v>0</v>
          </cell>
          <cell r="N413">
            <v>0</v>
          </cell>
          <cell r="O413">
            <v>0</v>
          </cell>
          <cell r="P413">
            <v>0</v>
          </cell>
          <cell r="Q413">
            <v>0</v>
          </cell>
          <cell r="R413">
            <v>0</v>
          </cell>
          <cell r="S413">
            <v>0</v>
          </cell>
          <cell r="T413">
            <v>0</v>
          </cell>
          <cell r="U413">
            <v>0</v>
          </cell>
          <cell r="V413">
            <v>0</v>
          </cell>
        </row>
        <row r="414">
          <cell r="L414">
            <v>0</v>
          </cell>
          <cell r="M414">
            <v>0</v>
          </cell>
          <cell r="N414">
            <v>0</v>
          </cell>
          <cell r="O414">
            <v>0</v>
          </cell>
          <cell r="P414">
            <v>0</v>
          </cell>
          <cell r="Q414">
            <v>0</v>
          </cell>
          <cell r="R414">
            <v>0</v>
          </cell>
          <cell r="S414">
            <v>0</v>
          </cell>
          <cell r="T414">
            <v>0</v>
          </cell>
          <cell r="U414">
            <v>0</v>
          </cell>
          <cell r="V414">
            <v>0</v>
          </cell>
        </row>
        <row r="415">
          <cell r="L415">
            <v>0</v>
          </cell>
          <cell r="M415">
            <v>0</v>
          </cell>
          <cell r="N415">
            <v>0</v>
          </cell>
          <cell r="O415">
            <v>0</v>
          </cell>
          <cell r="P415">
            <v>0</v>
          </cell>
          <cell r="Q415">
            <v>0</v>
          </cell>
          <cell r="R415">
            <v>0</v>
          </cell>
          <cell r="S415">
            <v>0</v>
          </cell>
          <cell r="T415">
            <v>0</v>
          </cell>
          <cell r="U415">
            <v>0</v>
          </cell>
          <cell r="V415">
            <v>0</v>
          </cell>
        </row>
        <row r="416">
          <cell r="L416">
            <v>0</v>
          </cell>
          <cell r="M416">
            <v>0</v>
          </cell>
          <cell r="N416">
            <v>0</v>
          </cell>
          <cell r="O416">
            <v>0</v>
          </cell>
          <cell r="P416">
            <v>0</v>
          </cell>
          <cell r="Q416">
            <v>0</v>
          </cell>
          <cell r="R416">
            <v>0</v>
          </cell>
          <cell r="S416">
            <v>0</v>
          </cell>
          <cell r="T416">
            <v>0</v>
          </cell>
          <cell r="U416">
            <v>0</v>
          </cell>
          <cell r="V416">
            <v>0</v>
          </cell>
        </row>
        <row r="417">
          <cell r="L417">
            <v>0</v>
          </cell>
          <cell r="M417">
            <v>0</v>
          </cell>
          <cell r="N417">
            <v>0</v>
          </cell>
          <cell r="O417">
            <v>0</v>
          </cell>
          <cell r="P417">
            <v>0</v>
          </cell>
          <cell r="Q417">
            <v>0</v>
          </cell>
          <cell r="R417">
            <v>0</v>
          </cell>
          <cell r="S417">
            <v>0</v>
          </cell>
          <cell r="T417">
            <v>0</v>
          </cell>
          <cell r="U417">
            <v>0</v>
          </cell>
          <cell r="V417">
            <v>0</v>
          </cell>
        </row>
        <row r="418">
          <cell r="L418">
            <v>0</v>
          </cell>
          <cell r="M418">
            <v>0</v>
          </cell>
          <cell r="N418">
            <v>0</v>
          </cell>
          <cell r="O418">
            <v>-2966.0216551748431</v>
          </cell>
          <cell r="P418">
            <v>-2601.3062417295032</v>
          </cell>
          <cell r="Q418">
            <v>-1878.0750307732096</v>
          </cell>
          <cell r="R418">
            <v>-1742.4166900896728</v>
          </cell>
          <cell r="S418">
            <v>-1356.2868194620817</v>
          </cell>
          <cell r="T418">
            <v>-1356.2868194620817</v>
          </cell>
          <cell r="U418">
            <v>-1356.2868194620817</v>
          </cell>
          <cell r="V418">
            <v>-1356.2868194620817</v>
          </cell>
        </row>
        <row r="419">
          <cell r="L419">
            <v>0.66465704628834188</v>
          </cell>
          <cell r="M419">
            <v>0.66465704628834188</v>
          </cell>
          <cell r="N419">
            <v>0.66465704628834188</v>
          </cell>
          <cell r="O419">
            <v>0.66465704628834188</v>
          </cell>
          <cell r="P419">
            <v>0.66465704628834188</v>
          </cell>
          <cell r="Q419">
            <v>0.66465704628834188</v>
          </cell>
          <cell r="R419">
            <v>0.66465704628834188</v>
          </cell>
          <cell r="S419">
            <v>0.66465704628834188</v>
          </cell>
          <cell r="T419">
            <v>0.66465704628834132</v>
          </cell>
          <cell r="U419">
            <v>0.66465704628834132</v>
          </cell>
          <cell r="V419">
            <v>0.66465704628834132</v>
          </cell>
        </row>
        <row r="420">
          <cell r="L420">
            <v>0.13665671418655267</v>
          </cell>
          <cell r="M420">
            <v>0.13665671418655267</v>
          </cell>
          <cell r="N420">
            <v>0.13665671418655267</v>
          </cell>
          <cell r="O420">
            <v>0.13665671418655267</v>
          </cell>
          <cell r="P420">
            <v>0.13665671418655267</v>
          </cell>
          <cell r="Q420">
            <v>0.13665671418655267</v>
          </cell>
          <cell r="R420">
            <v>0.13665671418655267</v>
          </cell>
          <cell r="S420">
            <v>0.13665671418655267</v>
          </cell>
          <cell r="T420">
            <v>0.13665671418655301</v>
          </cell>
          <cell r="U420">
            <v>0.13665671418655301</v>
          </cell>
          <cell r="V420">
            <v>0.13665671418655301</v>
          </cell>
        </row>
        <row r="421">
          <cell r="L421">
            <v>0.19418976334851279</v>
          </cell>
          <cell r="M421">
            <v>0.19418976334851279</v>
          </cell>
          <cell r="N421">
            <v>0.19418976334851279</v>
          </cell>
          <cell r="O421">
            <v>0.19418976334851279</v>
          </cell>
          <cell r="P421">
            <v>0.19418976334851279</v>
          </cell>
          <cell r="Q421">
            <v>0.19418976334851279</v>
          </cell>
          <cell r="R421">
            <v>0.19418976334851279</v>
          </cell>
          <cell r="S421">
            <v>0.19418976334851279</v>
          </cell>
          <cell r="T421">
            <v>0.19418976334851301</v>
          </cell>
          <cell r="U421">
            <v>0.19418976334851301</v>
          </cell>
          <cell r="V421">
            <v>0.19418976334851301</v>
          </cell>
        </row>
        <row r="422">
          <cell r="L422">
            <v>4.4964761765926451E-3</v>
          </cell>
          <cell r="M422">
            <v>4.4964761765926451E-3</v>
          </cell>
          <cell r="N422">
            <v>4.4964761765926451E-3</v>
          </cell>
          <cell r="O422">
            <v>4.4964761765926451E-3</v>
          </cell>
          <cell r="P422">
            <v>4.4964761765926451E-3</v>
          </cell>
          <cell r="Q422">
            <v>4.4964761765926451E-3</v>
          </cell>
          <cell r="R422">
            <v>4.4964761765926451E-3</v>
          </cell>
          <cell r="S422">
            <v>4.4964761765926451E-3</v>
          </cell>
          <cell r="T422">
            <v>4.4964761765926503E-3</v>
          </cell>
          <cell r="U422">
            <v>4.4964761765926503E-3</v>
          </cell>
          <cell r="V422">
            <v>4.4964761765926503E-3</v>
          </cell>
        </row>
        <row r="423">
          <cell r="L423">
            <v>0</v>
          </cell>
          <cell r="M423">
            <v>0</v>
          </cell>
          <cell r="N423">
            <v>0</v>
          </cell>
          <cell r="O423">
            <v>0</v>
          </cell>
          <cell r="P423">
            <v>0</v>
          </cell>
          <cell r="Q423">
            <v>0</v>
          </cell>
          <cell r="R423">
            <v>0</v>
          </cell>
          <cell r="S423">
            <v>0</v>
          </cell>
          <cell r="T423">
            <v>0</v>
          </cell>
          <cell r="U423">
            <v>0</v>
          </cell>
          <cell r="V423">
            <v>0</v>
          </cell>
        </row>
        <row r="424">
          <cell r="L424">
            <v>0</v>
          </cell>
          <cell r="M424">
            <v>0</v>
          </cell>
          <cell r="N424">
            <v>0</v>
          </cell>
          <cell r="O424">
            <v>0</v>
          </cell>
          <cell r="P424">
            <v>0</v>
          </cell>
          <cell r="Q424">
            <v>0</v>
          </cell>
          <cell r="R424">
            <v>0</v>
          </cell>
          <cell r="S424">
            <v>0</v>
          </cell>
          <cell r="T424">
            <v>0</v>
          </cell>
          <cell r="U424">
            <v>0</v>
          </cell>
          <cell r="V424">
            <v>0</v>
          </cell>
        </row>
        <row r="457">
          <cell r="L457">
            <v>0</v>
          </cell>
          <cell r="M457">
            <v>0</v>
          </cell>
          <cell r="N457">
            <v>0</v>
          </cell>
          <cell r="O457">
            <v>4569.0374183249987</v>
          </cell>
          <cell r="P457">
            <v>2528.6861922739995</v>
          </cell>
          <cell r="Q457">
            <v>2411.9265297739998</v>
          </cell>
          <cell r="R457">
            <v>2295.1668672740002</v>
          </cell>
          <cell r="S457">
            <v>2178.4072047740001</v>
          </cell>
          <cell r="T457">
            <v>2061.647542274</v>
          </cell>
          <cell r="U457">
            <v>2061.647542274</v>
          </cell>
          <cell r="V457">
            <v>2061.647542274</v>
          </cell>
        </row>
        <row r="458">
          <cell r="L458">
            <v>1</v>
          </cell>
          <cell r="M458">
            <v>1</v>
          </cell>
          <cell r="N458">
            <v>1</v>
          </cell>
          <cell r="O458">
            <v>1</v>
          </cell>
          <cell r="P458">
            <v>1</v>
          </cell>
          <cell r="Q458">
            <v>1</v>
          </cell>
          <cell r="R458">
            <v>1</v>
          </cell>
          <cell r="S458">
            <v>1</v>
          </cell>
          <cell r="T458">
            <v>1</v>
          </cell>
          <cell r="U458">
            <v>1</v>
          </cell>
          <cell r="V458">
            <v>1</v>
          </cell>
        </row>
        <row r="459">
          <cell r="L459">
            <v>0</v>
          </cell>
          <cell r="M459">
            <v>0</v>
          </cell>
          <cell r="N459">
            <v>0</v>
          </cell>
          <cell r="O459">
            <v>0</v>
          </cell>
          <cell r="P459">
            <v>0</v>
          </cell>
          <cell r="Q459">
            <v>0</v>
          </cell>
          <cell r="R459">
            <v>0</v>
          </cell>
          <cell r="S459">
            <v>0</v>
          </cell>
          <cell r="T459">
            <v>0</v>
          </cell>
          <cell r="U459">
            <v>0</v>
          </cell>
          <cell r="V459">
            <v>0</v>
          </cell>
        </row>
        <row r="460">
          <cell r="L460">
            <v>0</v>
          </cell>
          <cell r="M460">
            <v>0</v>
          </cell>
          <cell r="N460">
            <v>0</v>
          </cell>
          <cell r="O460">
            <v>0</v>
          </cell>
          <cell r="P460">
            <v>0</v>
          </cell>
          <cell r="Q460">
            <v>0</v>
          </cell>
          <cell r="R460">
            <v>0</v>
          </cell>
          <cell r="S460">
            <v>0</v>
          </cell>
          <cell r="T460">
            <v>0</v>
          </cell>
          <cell r="U460">
            <v>0</v>
          </cell>
          <cell r="V460">
            <v>0</v>
          </cell>
        </row>
        <row r="461">
          <cell r="L461">
            <v>0</v>
          </cell>
          <cell r="M461">
            <v>0</v>
          </cell>
          <cell r="N461">
            <v>0</v>
          </cell>
          <cell r="O461">
            <v>0</v>
          </cell>
          <cell r="P461">
            <v>0</v>
          </cell>
          <cell r="Q461">
            <v>0</v>
          </cell>
          <cell r="R461">
            <v>0</v>
          </cell>
          <cell r="S461">
            <v>0</v>
          </cell>
          <cell r="T461">
            <v>0</v>
          </cell>
          <cell r="U461">
            <v>0</v>
          </cell>
          <cell r="V461">
            <v>0</v>
          </cell>
        </row>
        <row r="462">
          <cell r="L462">
            <v>0</v>
          </cell>
          <cell r="M462">
            <v>0</v>
          </cell>
          <cell r="N462">
            <v>0</v>
          </cell>
          <cell r="O462">
            <v>0</v>
          </cell>
          <cell r="P462">
            <v>0</v>
          </cell>
          <cell r="Q462">
            <v>0</v>
          </cell>
          <cell r="R462">
            <v>0</v>
          </cell>
          <cell r="S462">
            <v>0</v>
          </cell>
          <cell r="T462">
            <v>0</v>
          </cell>
          <cell r="U462">
            <v>0</v>
          </cell>
          <cell r="V462">
            <v>0</v>
          </cell>
        </row>
        <row r="463">
          <cell r="L463">
            <v>0</v>
          </cell>
          <cell r="M463">
            <v>0</v>
          </cell>
          <cell r="N463">
            <v>0</v>
          </cell>
          <cell r="O463">
            <v>0</v>
          </cell>
          <cell r="P463">
            <v>0</v>
          </cell>
          <cell r="Q463">
            <v>0</v>
          </cell>
          <cell r="R463">
            <v>0</v>
          </cell>
          <cell r="S463">
            <v>0</v>
          </cell>
          <cell r="T463">
            <v>0</v>
          </cell>
          <cell r="U463">
            <v>0</v>
          </cell>
          <cell r="V463">
            <v>0</v>
          </cell>
        </row>
        <row r="481">
          <cell r="L481">
            <v>0</v>
          </cell>
          <cell r="M481">
            <v>0</v>
          </cell>
          <cell r="N481">
            <v>1112.5793577736549</v>
          </cell>
          <cell r="O481">
            <v>676.49430000000007</v>
          </cell>
          <cell r="P481">
            <v>676.49430000000007</v>
          </cell>
          <cell r="Q481">
            <v>676.49430000000007</v>
          </cell>
          <cell r="R481">
            <v>676.49430000000007</v>
          </cell>
          <cell r="S481">
            <v>676.49430000000007</v>
          </cell>
          <cell r="T481">
            <v>676.49430000000007</v>
          </cell>
          <cell r="U481">
            <v>676.49430000000007</v>
          </cell>
          <cell r="V481">
            <v>676.49430000000007</v>
          </cell>
        </row>
        <row r="482">
          <cell r="L482">
            <v>0.74665650371013681</v>
          </cell>
          <cell r="M482">
            <v>0.74665650371013681</v>
          </cell>
          <cell r="N482">
            <v>0.74665650371013681</v>
          </cell>
          <cell r="O482">
            <v>0.74665650371013681</v>
          </cell>
          <cell r="P482">
            <v>0.74665650371013681</v>
          </cell>
          <cell r="Q482">
            <v>0.74665650371013681</v>
          </cell>
          <cell r="R482">
            <v>0.74665650371013681</v>
          </cell>
          <cell r="S482">
            <v>0.74665650371013681</v>
          </cell>
          <cell r="T482">
            <v>0.74665650371013703</v>
          </cell>
          <cell r="U482">
            <v>0.74665650371013703</v>
          </cell>
          <cell r="V482">
            <v>0.74665650371013703</v>
          </cell>
        </row>
        <row r="483">
          <cell r="L483">
            <v>9.1381380923562294E-2</v>
          </cell>
          <cell r="M483">
            <v>9.1381380923562294E-2</v>
          </cell>
          <cell r="N483">
            <v>9.1381380923562294E-2</v>
          </cell>
          <cell r="O483">
            <v>9.1381380923562294E-2</v>
          </cell>
          <cell r="P483">
            <v>9.1381380923562294E-2</v>
          </cell>
          <cell r="Q483">
            <v>9.1381380923562294E-2</v>
          </cell>
          <cell r="R483">
            <v>9.1381380923562294E-2</v>
          </cell>
          <cell r="S483">
            <v>9.1381380923562294E-2</v>
          </cell>
          <cell r="T483">
            <v>9.1381380923562294E-2</v>
          </cell>
          <cell r="U483">
            <v>9.1381380923562294E-2</v>
          </cell>
          <cell r="V483">
            <v>9.1381380923562294E-2</v>
          </cell>
        </row>
        <row r="484">
          <cell r="L484">
            <v>0.15559737664397641</v>
          </cell>
          <cell r="M484">
            <v>0.15559737664397641</v>
          </cell>
          <cell r="N484">
            <v>0.15559737664397641</v>
          </cell>
          <cell r="O484">
            <v>0.15559737664397641</v>
          </cell>
          <cell r="P484">
            <v>0.15559737664397641</v>
          </cell>
          <cell r="Q484">
            <v>0.15559737664397641</v>
          </cell>
          <cell r="R484">
            <v>0.15559737664397641</v>
          </cell>
          <cell r="S484">
            <v>0.15559737664397641</v>
          </cell>
          <cell r="T484">
            <v>0.15559737664397599</v>
          </cell>
          <cell r="U484">
            <v>0.15559737664397599</v>
          </cell>
          <cell r="V484">
            <v>0.15559737664397599</v>
          </cell>
        </row>
        <row r="485">
          <cell r="L485">
            <v>6.3647387223245604E-3</v>
          </cell>
          <cell r="M485">
            <v>6.3647387223245604E-3</v>
          </cell>
          <cell r="N485">
            <v>6.3647387223245604E-3</v>
          </cell>
          <cell r="O485">
            <v>6.3647387223245604E-3</v>
          </cell>
          <cell r="P485">
            <v>6.3647387223245604E-3</v>
          </cell>
          <cell r="Q485">
            <v>6.3647387223245604E-3</v>
          </cell>
          <cell r="R485">
            <v>6.3647387223245604E-3</v>
          </cell>
          <cell r="S485">
            <v>6.3647387223245604E-3</v>
          </cell>
          <cell r="T485">
            <v>6.3647387223245604E-3</v>
          </cell>
          <cell r="U485">
            <v>6.3647387223245604E-3</v>
          </cell>
          <cell r="V485">
            <v>6.3647387223245604E-3</v>
          </cell>
        </row>
        <row r="486">
          <cell r="L486">
            <v>0</v>
          </cell>
          <cell r="M486">
            <v>0</v>
          </cell>
          <cell r="N486">
            <v>0</v>
          </cell>
          <cell r="O486">
            <v>0</v>
          </cell>
          <cell r="P486">
            <v>0</v>
          </cell>
          <cell r="Q486">
            <v>0</v>
          </cell>
          <cell r="R486">
            <v>0</v>
          </cell>
          <cell r="S486">
            <v>0</v>
          </cell>
          <cell r="T486">
            <v>0</v>
          </cell>
          <cell r="U486">
            <v>0</v>
          </cell>
          <cell r="V486">
            <v>0</v>
          </cell>
        </row>
        <row r="487">
          <cell r="L487">
            <v>0</v>
          </cell>
          <cell r="M487">
            <v>0</v>
          </cell>
          <cell r="N487">
            <v>0</v>
          </cell>
          <cell r="O487">
            <v>0</v>
          </cell>
          <cell r="P487">
            <v>0</v>
          </cell>
          <cell r="Q487">
            <v>0</v>
          </cell>
          <cell r="R487">
            <v>0</v>
          </cell>
          <cell r="S487">
            <v>0</v>
          </cell>
          <cell r="T487">
            <v>0</v>
          </cell>
          <cell r="U487">
            <v>0</v>
          </cell>
          <cell r="V487">
            <v>0</v>
          </cell>
        </row>
        <row r="488">
          <cell r="L488">
            <v>0</v>
          </cell>
          <cell r="M488">
            <v>0</v>
          </cell>
          <cell r="N488">
            <v>0</v>
          </cell>
          <cell r="O488">
            <v>0</v>
          </cell>
          <cell r="P488">
            <v>0</v>
          </cell>
          <cell r="Q488">
            <v>0</v>
          </cell>
          <cell r="R488">
            <v>0</v>
          </cell>
          <cell r="S488">
            <v>0</v>
          </cell>
          <cell r="T488">
            <v>0</v>
          </cell>
          <cell r="U488">
            <v>0</v>
          </cell>
          <cell r="V488">
            <v>0</v>
          </cell>
        </row>
        <row r="489">
          <cell r="L489">
            <v>0.75799734191968382</v>
          </cell>
          <cell r="M489">
            <v>0.74331686784312812</v>
          </cell>
          <cell r="N489">
            <v>0.74331686784312812</v>
          </cell>
          <cell r="O489">
            <v>0.74331686784312812</v>
          </cell>
          <cell r="P489">
            <v>0.74331686784312812</v>
          </cell>
          <cell r="Q489">
            <v>0.74331686784312812</v>
          </cell>
          <cell r="R489">
            <v>0.74331686784312812</v>
          </cell>
          <cell r="S489">
            <v>0.74331686784312812</v>
          </cell>
          <cell r="T489">
            <v>0.743316867843128</v>
          </cell>
          <cell r="U489">
            <v>0.743316867843128</v>
          </cell>
          <cell r="V489">
            <v>0.743316867843128</v>
          </cell>
        </row>
        <row r="490">
          <cell r="L490">
            <v>8.6439838079477957E-2</v>
          </cell>
          <cell r="M490">
            <v>9.0972651426407078E-2</v>
          </cell>
          <cell r="N490">
            <v>9.0972651426407078E-2</v>
          </cell>
          <cell r="O490">
            <v>9.0972651426407078E-2</v>
          </cell>
          <cell r="P490">
            <v>9.0972651426407078E-2</v>
          </cell>
          <cell r="Q490">
            <v>9.0972651426407078E-2</v>
          </cell>
          <cell r="R490">
            <v>9.0972651426407078E-2</v>
          </cell>
          <cell r="S490">
            <v>9.0972651426407078E-2</v>
          </cell>
          <cell r="T490">
            <v>9.0972651426407106E-2</v>
          </cell>
          <cell r="U490">
            <v>9.0972651426407106E-2</v>
          </cell>
          <cell r="V490">
            <v>9.0972651426407106E-2</v>
          </cell>
        </row>
        <row r="491">
          <cell r="L491">
            <v>0.1462753692835527</v>
          </cell>
          <cell r="M491">
            <v>0.15490142264468679</v>
          </cell>
          <cell r="N491">
            <v>0.15490142264468679</v>
          </cell>
          <cell r="O491">
            <v>0.15490142264468679</v>
          </cell>
          <cell r="P491">
            <v>0.15490142264468679</v>
          </cell>
          <cell r="Q491">
            <v>0.15490142264468679</v>
          </cell>
          <cell r="R491">
            <v>0.15490142264468679</v>
          </cell>
          <cell r="S491">
            <v>0.15490142264468679</v>
          </cell>
          <cell r="T491">
            <v>0.15490142264468701</v>
          </cell>
          <cell r="U491">
            <v>0.15490142264468701</v>
          </cell>
          <cell r="V491">
            <v>0.15490142264468701</v>
          </cell>
        </row>
        <row r="492">
          <cell r="L492">
            <v>4.6817338621329826E-3</v>
          </cell>
          <cell r="M492">
            <v>6.3362705986082417E-3</v>
          </cell>
          <cell r="N492">
            <v>6.3362705986082417E-3</v>
          </cell>
          <cell r="O492">
            <v>6.3362705986082417E-3</v>
          </cell>
          <cell r="P492">
            <v>6.3362705986082417E-3</v>
          </cell>
          <cell r="Q492">
            <v>6.3362705986082417E-3</v>
          </cell>
          <cell r="R492">
            <v>6.3362705986082417E-3</v>
          </cell>
          <cell r="S492">
            <v>6.3362705986082417E-3</v>
          </cell>
          <cell r="T492">
            <v>6.33627059860824E-3</v>
          </cell>
          <cell r="U492">
            <v>6.33627059860824E-3</v>
          </cell>
          <cell r="V492">
            <v>6.33627059860824E-3</v>
          </cell>
        </row>
        <row r="493">
          <cell r="L493">
            <v>3.9582771643566035E-3</v>
          </cell>
          <cell r="M493">
            <v>3.7712722199084942E-3</v>
          </cell>
          <cell r="N493">
            <v>3.7712722199084942E-3</v>
          </cell>
          <cell r="O493">
            <v>3.7712722199084942E-3</v>
          </cell>
          <cell r="P493">
            <v>3.7712722199084942E-3</v>
          </cell>
          <cell r="Q493">
            <v>3.7712722199084942E-3</v>
          </cell>
          <cell r="R493">
            <v>3.7712722199084942E-3</v>
          </cell>
          <cell r="S493">
            <v>3.7712722199084942E-3</v>
          </cell>
          <cell r="T493">
            <v>3.7712722199084898E-3</v>
          </cell>
          <cell r="U493">
            <v>3.7712722199084898E-3</v>
          </cell>
          <cell r="V493">
            <v>3.7712722199084898E-3</v>
          </cell>
        </row>
        <row r="494">
          <cell r="L494">
            <v>6.4743969079583078E-4</v>
          </cell>
          <cell r="M494">
            <v>7.0151526726131073E-4</v>
          </cell>
          <cell r="N494">
            <v>7.0151526726131073E-4</v>
          </cell>
          <cell r="O494">
            <v>7.0151526726131073E-4</v>
          </cell>
          <cell r="P494">
            <v>7.0151526726131073E-4</v>
          </cell>
          <cell r="Q494">
            <v>7.0151526726131073E-4</v>
          </cell>
          <cell r="R494">
            <v>7.0151526726131073E-4</v>
          </cell>
          <cell r="S494">
            <v>7.0151526726131073E-4</v>
          </cell>
          <cell r="T494">
            <v>7.0151526726131095E-4</v>
          </cell>
          <cell r="U494">
            <v>7.0151526726131095E-4</v>
          </cell>
          <cell r="V494">
            <v>7.0151526726131095E-4</v>
          </cell>
        </row>
        <row r="502">
          <cell r="M502">
            <v>0</v>
          </cell>
          <cell r="N502">
            <v>0</v>
          </cell>
          <cell r="O502">
            <v>0</v>
          </cell>
          <cell r="P502">
            <v>0</v>
          </cell>
          <cell r="Q502">
            <v>0</v>
          </cell>
          <cell r="R502">
            <v>0</v>
          </cell>
          <cell r="S502">
            <v>0</v>
          </cell>
          <cell r="T502">
            <v>0</v>
          </cell>
          <cell r="U502">
            <v>0</v>
          </cell>
          <cell r="V502">
            <v>0</v>
          </cell>
        </row>
        <row r="503">
          <cell r="L503">
            <v>0</v>
          </cell>
          <cell r="M503">
            <v>0</v>
          </cell>
          <cell r="N503">
            <v>0</v>
          </cell>
          <cell r="O503">
            <v>0</v>
          </cell>
          <cell r="P503">
            <v>0</v>
          </cell>
          <cell r="Q503">
            <v>0</v>
          </cell>
          <cell r="R503">
            <v>0</v>
          </cell>
          <cell r="S503">
            <v>0</v>
          </cell>
          <cell r="T503">
            <v>0</v>
          </cell>
          <cell r="U503">
            <v>0</v>
          </cell>
          <cell r="V503">
            <v>0</v>
          </cell>
        </row>
        <row r="504">
          <cell r="L504">
            <v>0</v>
          </cell>
          <cell r="M504">
            <v>0</v>
          </cell>
          <cell r="N504">
            <v>0</v>
          </cell>
          <cell r="O504">
            <v>0</v>
          </cell>
          <cell r="P504">
            <v>0</v>
          </cell>
          <cell r="Q504">
            <v>0</v>
          </cell>
          <cell r="R504">
            <v>0</v>
          </cell>
          <cell r="S504">
            <v>0</v>
          </cell>
          <cell r="T504">
            <v>0</v>
          </cell>
          <cell r="U504">
            <v>0</v>
          </cell>
          <cell r="V504">
            <v>0</v>
          </cell>
        </row>
        <row r="505">
          <cell r="L505">
            <v>0</v>
          </cell>
          <cell r="M505">
            <v>0</v>
          </cell>
          <cell r="N505">
            <v>0</v>
          </cell>
          <cell r="O505">
            <v>0</v>
          </cell>
          <cell r="P505">
            <v>0</v>
          </cell>
          <cell r="Q505">
            <v>0</v>
          </cell>
          <cell r="R505">
            <v>0</v>
          </cell>
          <cell r="S505">
            <v>0</v>
          </cell>
          <cell r="T505">
            <v>0</v>
          </cell>
          <cell r="U505">
            <v>0</v>
          </cell>
          <cell r="V505">
            <v>0</v>
          </cell>
        </row>
        <row r="506">
          <cell r="L506">
            <v>0</v>
          </cell>
          <cell r="M506">
            <v>0</v>
          </cell>
          <cell r="N506">
            <v>0</v>
          </cell>
          <cell r="O506">
            <v>0</v>
          </cell>
          <cell r="P506">
            <v>0</v>
          </cell>
          <cell r="Q506">
            <v>0</v>
          </cell>
          <cell r="R506">
            <v>0</v>
          </cell>
          <cell r="S506">
            <v>0</v>
          </cell>
          <cell r="T506">
            <v>0</v>
          </cell>
          <cell r="U506">
            <v>0</v>
          </cell>
          <cell r="V506">
            <v>0</v>
          </cell>
        </row>
        <row r="507">
          <cell r="L507">
            <v>0</v>
          </cell>
          <cell r="M507">
            <v>0</v>
          </cell>
          <cell r="N507">
            <v>0</v>
          </cell>
          <cell r="O507">
            <v>0</v>
          </cell>
          <cell r="P507">
            <v>0</v>
          </cell>
          <cell r="Q507">
            <v>0</v>
          </cell>
          <cell r="R507">
            <v>0</v>
          </cell>
          <cell r="S507">
            <v>0</v>
          </cell>
          <cell r="T507">
            <v>0</v>
          </cell>
          <cell r="U507">
            <v>0</v>
          </cell>
          <cell r="V507">
            <v>0</v>
          </cell>
        </row>
        <row r="508">
          <cell r="L508">
            <v>0</v>
          </cell>
          <cell r="M508">
            <v>0</v>
          </cell>
          <cell r="N508">
            <v>0</v>
          </cell>
          <cell r="O508">
            <v>0</v>
          </cell>
          <cell r="P508">
            <v>0</v>
          </cell>
          <cell r="Q508">
            <v>0</v>
          </cell>
          <cell r="R508">
            <v>0</v>
          </cell>
          <cell r="S508">
            <v>0</v>
          </cell>
          <cell r="T508">
            <v>0</v>
          </cell>
          <cell r="U508">
            <v>0</v>
          </cell>
          <cell r="V508">
            <v>0</v>
          </cell>
        </row>
        <row r="523">
          <cell r="M523">
            <v>0</v>
          </cell>
          <cell r="N523">
            <v>27</v>
          </cell>
          <cell r="O523">
            <v>27.361153148000003</v>
          </cell>
          <cell r="P523">
            <v>27.361153148000003</v>
          </cell>
          <cell r="Q523">
            <v>27.361153148000003</v>
          </cell>
          <cell r="R523">
            <v>27.361153148000003</v>
          </cell>
          <cell r="S523">
            <v>27.361153148000003</v>
          </cell>
          <cell r="T523">
            <v>27.361153148000003</v>
          </cell>
          <cell r="U523">
            <v>28.361153148</v>
          </cell>
          <cell r="V523">
            <v>29.361153148</v>
          </cell>
        </row>
        <row r="524">
          <cell r="L524">
            <v>0.77175710317216528</v>
          </cell>
          <cell r="M524">
            <v>0.77175710317216528</v>
          </cell>
          <cell r="N524">
            <v>0.77175710317216528</v>
          </cell>
          <cell r="O524">
            <v>0.77175710317216528</v>
          </cell>
          <cell r="P524">
            <v>0.77175710317216528</v>
          </cell>
          <cell r="Q524">
            <v>0.77175710317216528</v>
          </cell>
          <cell r="R524">
            <v>0.77175710317216528</v>
          </cell>
          <cell r="S524">
            <v>0.77175710317216528</v>
          </cell>
          <cell r="T524">
            <v>0.77175710317216495</v>
          </cell>
          <cell r="U524">
            <v>0.77175710317216495</v>
          </cell>
          <cell r="V524">
            <v>0.77175710317216495</v>
          </cell>
        </row>
        <row r="525">
          <cell r="L525">
            <v>6.9757894700492831E-2</v>
          </cell>
          <cell r="M525">
            <v>6.9757894700492831E-2</v>
          </cell>
          <cell r="N525">
            <v>6.9757894700492831E-2</v>
          </cell>
          <cell r="O525">
            <v>6.9757894700492831E-2</v>
          </cell>
          <cell r="P525">
            <v>6.9757894700492831E-2</v>
          </cell>
          <cell r="Q525">
            <v>6.9757894700492831E-2</v>
          </cell>
          <cell r="R525">
            <v>6.9757894700492831E-2</v>
          </cell>
          <cell r="S525">
            <v>6.9757894700492831E-2</v>
          </cell>
          <cell r="T525">
            <v>6.9757894700492803E-2</v>
          </cell>
          <cell r="U525">
            <v>6.9757894700492803E-2</v>
          </cell>
          <cell r="V525">
            <v>6.9757894700492803E-2</v>
          </cell>
        </row>
        <row r="526">
          <cell r="L526">
            <v>0.12051210714337977</v>
          </cell>
          <cell r="M526">
            <v>0.12051210714337977</v>
          </cell>
          <cell r="N526">
            <v>0.12051210714337977</v>
          </cell>
          <cell r="O526">
            <v>0.12051210714337977</v>
          </cell>
          <cell r="P526">
            <v>0.12051210714337977</v>
          </cell>
          <cell r="Q526">
            <v>0.12051210714337977</v>
          </cell>
          <cell r="R526">
            <v>0.12051210714337977</v>
          </cell>
          <cell r="S526">
            <v>0.12051210714337977</v>
          </cell>
          <cell r="T526">
            <v>0.12051210714338</v>
          </cell>
          <cell r="U526">
            <v>0.12051210714338</v>
          </cell>
          <cell r="V526">
            <v>0.12051210714338</v>
          </cell>
        </row>
        <row r="527">
          <cell r="L527">
            <v>3.7972894983962023E-2</v>
          </cell>
          <cell r="M527">
            <v>3.7972894983962023E-2</v>
          </cell>
          <cell r="N527">
            <v>3.7972894983962023E-2</v>
          </cell>
          <cell r="O527">
            <v>3.7972894983962023E-2</v>
          </cell>
          <cell r="P527">
            <v>3.7972894983962023E-2</v>
          </cell>
          <cell r="Q527">
            <v>3.7972894983962023E-2</v>
          </cell>
          <cell r="R527">
            <v>3.7972894983962023E-2</v>
          </cell>
          <cell r="S527">
            <v>3.7972894983962023E-2</v>
          </cell>
          <cell r="T527">
            <v>3.7972894983962002E-2</v>
          </cell>
          <cell r="U527">
            <v>3.7972894983962002E-2</v>
          </cell>
          <cell r="V527">
            <v>3.7972894983962002E-2</v>
          </cell>
        </row>
        <row r="528">
          <cell r="L528">
            <v>0</v>
          </cell>
          <cell r="M528">
            <v>0</v>
          </cell>
          <cell r="N528">
            <v>0</v>
          </cell>
          <cell r="O528">
            <v>0</v>
          </cell>
          <cell r="P528">
            <v>0</v>
          </cell>
          <cell r="Q528">
            <v>0</v>
          </cell>
          <cell r="R528">
            <v>0</v>
          </cell>
          <cell r="S528">
            <v>0</v>
          </cell>
          <cell r="T528">
            <v>0</v>
          </cell>
          <cell r="U528">
            <v>0</v>
          </cell>
          <cell r="V528">
            <v>0</v>
          </cell>
        </row>
        <row r="529">
          <cell r="L529">
            <v>0</v>
          </cell>
          <cell r="M529">
            <v>0</v>
          </cell>
          <cell r="N529">
            <v>0</v>
          </cell>
          <cell r="O529">
            <v>0</v>
          </cell>
          <cell r="P529">
            <v>0</v>
          </cell>
          <cell r="Q529">
            <v>0</v>
          </cell>
          <cell r="R529">
            <v>0</v>
          </cell>
          <cell r="S529">
            <v>0</v>
          </cell>
          <cell r="T529">
            <v>0</v>
          </cell>
          <cell r="U529">
            <v>0</v>
          </cell>
          <cell r="V529">
            <v>0</v>
          </cell>
        </row>
        <row r="531">
          <cell r="M531">
            <v>0</v>
          </cell>
          <cell r="N531">
            <v>33653</v>
          </cell>
          <cell r="O531">
            <v>45378.775093744895</v>
          </cell>
          <cell r="P531">
            <v>50125.123360308819</v>
          </cell>
          <cell r="Q531">
            <v>44511.453104451008</v>
          </cell>
          <cell r="R531">
            <v>41039.747154658056</v>
          </cell>
          <cell r="S531">
            <v>41733.27157999987</v>
          </cell>
          <cell r="T531">
            <v>39395.18176353399</v>
          </cell>
          <cell r="U531">
            <v>39804.582437392899</v>
          </cell>
          <cell r="V531">
            <v>40272.956753551603</v>
          </cell>
        </row>
        <row r="532">
          <cell r="L532">
            <v>0.77175710317216528</v>
          </cell>
          <cell r="M532">
            <v>0.77175710317216528</v>
          </cell>
          <cell r="N532">
            <v>0.77175710317216528</v>
          </cell>
          <cell r="O532">
            <v>0.77175710317216528</v>
          </cell>
          <cell r="P532">
            <v>0.77175710317216528</v>
          </cell>
          <cell r="Q532">
            <v>0.77175710317216528</v>
          </cell>
          <cell r="R532">
            <v>0.77175710317216528</v>
          </cell>
          <cell r="S532">
            <v>0.77175710317216528</v>
          </cell>
          <cell r="T532">
            <v>0.77175710317216495</v>
          </cell>
          <cell r="U532">
            <v>0.77175710317216495</v>
          </cell>
          <cell r="V532">
            <v>0.77175710317216495</v>
          </cell>
        </row>
        <row r="533">
          <cell r="L533">
            <v>6.9757894700492831E-2</v>
          </cell>
          <cell r="M533">
            <v>6.9757894700492831E-2</v>
          </cell>
          <cell r="N533">
            <v>6.9757894700492831E-2</v>
          </cell>
          <cell r="O533">
            <v>6.9757894700492831E-2</v>
          </cell>
          <cell r="P533">
            <v>6.9757894700492831E-2</v>
          </cell>
          <cell r="Q533">
            <v>6.9757894700492831E-2</v>
          </cell>
          <cell r="R533">
            <v>6.9757894700492831E-2</v>
          </cell>
          <cell r="S533">
            <v>6.9757894700492831E-2</v>
          </cell>
          <cell r="T533">
            <v>6.9757894700492803E-2</v>
          </cell>
          <cell r="U533">
            <v>6.9757894700492803E-2</v>
          </cell>
          <cell r="V533">
            <v>6.9757894700492803E-2</v>
          </cell>
        </row>
        <row r="534">
          <cell r="L534">
            <v>0.12051210714337977</v>
          </cell>
          <cell r="M534">
            <v>0.12051210714337977</v>
          </cell>
          <cell r="N534">
            <v>0.12051210714337977</v>
          </cell>
          <cell r="O534">
            <v>0.12051210714337977</v>
          </cell>
          <cell r="P534">
            <v>0.12051210714337977</v>
          </cell>
          <cell r="Q534">
            <v>0.12051210714337977</v>
          </cell>
          <cell r="R534">
            <v>0.12051210714337977</v>
          </cell>
          <cell r="S534">
            <v>0.12051210714337977</v>
          </cell>
          <cell r="T534">
            <v>0.12051210714338</v>
          </cell>
          <cell r="U534">
            <v>0.12051210714338</v>
          </cell>
          <cell r="V534">
            <v>0.12051210714338</v>
          </cell>
        </row>
        <row r="535">
          <cell r="L535">
            <v>3.7972894983962023E-2</v>
          </cell>
          <cell r="M535">
            <v>3.7972894983962023E-2</v>
          </cell>
          <cell r="N535">
            <v>3.7972894983962023E-2</v>
          </cell>
          <cell r="O535">
            <v>3.7972894983962023E-2</v>
          </cell>
          <cell r="P535">
            <v>3.7972894983962023E-2</v>
          </cell>
          <cell r="Q535">
            <v>3.7972894983962023E-2</v>
          </cell>
          <cell r="R535">
            <v>3.7972894983962023E-2</v>
          </cell>
          <cell r="S535">
            <v>3.7972894983962023E-2</v>
          </cell>
          <cell r="T535">
            <v>3.7972894983962002E-2</v>
          </cell>
          <cell r="U535">
            <v>3.7972894983962002E-2</v>
          </cell>
          <cell r="V535">
            <v>3.7972894983962002E-2</v>
          </cell>
        </row>
        <row r="536">
          <cell r="L536">
            <v>0</v>
          </cell>
          <cell r="M536">
            <v>0</v>
          </cell>
          <cell r="N536">
            <v>0</v>
          </cell>
          <cell r="O536">
            <v>0</v>
          </cell>
          <cell r="P536">
            <v>0</v>
          </cell>
          <cell r="Q536">
            <v>0</v>
          </cell>
          <cell r="R536">
            <v>0</v>
          </cell>
          <cell r="S536">
            <v>0</v>
          </cell>
          <cell r="T536">
            <v>0</v>
          </cell>
          <cell r="U536">
            <v>0</v>
          </cell>
          <cell r="V536">
            <v>0</v>
          </cell>
        </row>
        <row r="537">
          <cell r="L537">
            <v>0</v>
          </cell>
          <cell r="M537">
            <v>0</v>
          </cell>
          <cell r="N537">
            <v>0</v>
          </cell>
          <cell r="O537">
            <v>0</v>
          </cell>
          <cell r="P537">
            <v>0</v>
          </cell>
          <cell r="Q537">
            <v>0</v>
          </cell>
          <cell r="R537">
            <v>0</v>
          </cell>
          <cell r="S537">
            <v>0</v>
          </cell>
          <cell r="T537">
            <v>0</v>
          </cell>
          <cell r="U537">
            <v>0</v>
          </cell>
          <cell r="V537">
            <v>0</v>
          </cell>
        </row>
        <row r="538">
          <cell r="M538">
            <v>0</v>
          </cell>
          <cell r="N538">
            <v>-741.25699999999995</v>
          </cell>
          <cell r="O538">
            <v>-800.55057966128675</v>
          </cell>
          <cell r="P538">
            <v>-882.58165751231945</v>
          </cell>
          <cell r="Q538">
            <v>-798.83298302897924</v>
          </cell>
          <cell r="R538">
            <v>-793.37967896200473</v>
          </cell>
          <cell r="S538">
            <v>-832.97999290089876</v>
          </cell>
          <cell r="T538">
            <v>-822.87390641751335</v>
          </cell>
          <cell r="U538">
            <v>-822.87390641751335</v>
          </cell>
          <cell r="V538">
            <v>-822.87390641751335</v>
          </cell>
        </row>
        <row r="539">
          <cell r="L539">
            <v>0.77175710317216528</v>
          </cell>
          <cell r="M539">
            <v>0.77175710317216528</v>
          </cell>
          <cell r="N539">
            <v>0.77175710317216528</v>
          </cell>
          <cell r="O539">
            <v>0.77175710317216528</v>
          </cell>
          <cell r="P539">
            <v>0.77175710317216528</v>
          </cell>
          <cell r="Q539">
            <v>0.77175710317216528</v>
          </cell>
          <cell r="R539">
            <v>0.77175710317216528</v>
          </cell>
          <cell r="S539">
            <v>0.77175710317216528</v>
          </cell>
          <cell r="T539">
            <v>0.77175710317216495</v>
          </cell>
          <cell r="U539">
            <v>0.77175710317216495</v>
          </cell>
          <cell r="V539">
            <v>0.77175710317216495</v>
          </cell>
        </row>
        <row r="540">
          <cell r="L540">
            <v>6.9757894700492831E-2</v>
          </cell>
          <cell r="M540">
            <v>6.9757894700492831E-2</v>
          </cell>
          <cell r="N540">
            <v>6.9757894700492831E-2</v>
          </cell>
          <cell r="O540">
            <v>6.9757894700492831E-2</v>
          </cell>
          <cell r="P540">
            <v>6.9757894700492831E-2</v>
          </cell>
          <cell r="Q540">
            <v>6.9757894700492831E-2</v>
          </cell>
          <cell r="R540">
            <v>6.9757894700492831E-2</v>
          </cell>
          <cell r="S540">
            <v>6.9757894700492831E-2</v>
          </cell>
          <cell r="T540">
            <v>6.9757894700492803E-2</v>
          </cell>
          <cell r="U540">
            <v>6.9757894700492803E-2</v>
          </cell>
          <cell r="V540">
            <v>6.9757894700492803E-2</v>
          </cell>
        </row>
        <row r="541">
          <cell r="L541">
            <v>0.12051210714337977</v>
          </cell>
          <cell r="M541">
            <v>0.12051210714337977</v>
          </cell>
          <cell r="N541">
            <v>0.12051210714337977</v>
          </cell>
          <cell r="O541">
            <v>0.12051210714337977</v>
          </cell>
          <cell r="P541">
            <v>0.12051210714337977</v>
          </cell>
          <cell r="Q541">
            <v>0.12051210714337977</v>
          </cell>
          <cell r="R541">
            <v>0.12051210714337977</v>
          </cell>
          <cell r="S541">
            <v>0.12051210714337977</v>
          </cell>
          <cell r="T541">
            <v>0.12051210714338</v>
          </cell>
          <cell r="U541">
            <v>0.12051210714338</v>
          </cell>
          <cell r="V541">
            <v>0.12051210714338</v>
          </cell>
        </row>
        <row r="542">
          <cell r="L542">
            <v>3.7972894983962023E-2</v>
          </cell>
          <cell r="M542">
            <v>3.7972894983962023E-2</v>
          </cell>
          <cell r="N542">
            <v>3.7972894983962023E-2</v>
          </cell>
          <cell r="O542">
            <v>3.7972894983962023E-2</v>
          </cell>
          <cell r="P542">
            <v>3.7972894983962023E-2</v>
          </cell>
          <cell r="Q542">
            <v>3.7972894983962023E-2</v>
          </cell>
          <cell r="R542">
            <v>3.7972894983962023E-2</v>
          </cell>
          <cell r="S542">
            <v>3.7972894983962023E-2</v>
          </cell>
          <cell r="T542">
            <v>3.7972894983962002E-2</v>
          </cell>
          <cell r="U542">
            <v>3.7972894983962002E-2</v>
          </cell>
          <cell r="V542">
            <v>3.7972894983962002E-2</v>
          </cell>
        </row>
        <row r="543">
          <cell r="L543">
            <v>0</v>
          </cell>
          <cell r="M543">
            <v>0</v>
          </cell>
          <cell r="N543">
            <v>0</v>
          </cell>
          <cell r="O543">
            <v>0</v>
          </cell>
          <cell r="P543">
            <v>0</v>
          </cell>
          <cell r="Q543">
            <v>0</v>
          </cell>
          <cell r="R543">
            <v>0</v>
          </cell>
          <cell r="S543">
            <v>0</v>
          </cell>
          <cell r="T543">
            <v>0</v>
          </cell>
          <cell r="U543">
            <v>0</v>
          </cell>
          <cell r="V543">
            <v>0</v>
          </cell>
        </row>
        <row r="544">
          <cell r="L544">
            <v>0</v>
          </cell>
          <cell r="M544">
            <v>0</v>
          </cell>
          <cell r="N544">
            <v>0</v>
          </cell>
          <cell r="O544">
            <v>0</v>
          </cell>
          <cell r="P544">
            <v>0</v>
          </cell>
          <cell r="Q544">
            <v>0</v>
          </cell>
          <cell r="R544">
            <v>0</v>
          </cell>
          <cell r="S544">
            <v>0</v>
          </cell>
          <cell r="T544">
            <v>0</v>
          </cell>
          <cell r="U544">
            <v>0</v>
          </cell>
          <cell r="V544">
            <v>0</v>
          </cell>
        </row>
        <row r="545">
          <cell r="M545">
            <v>0</v>
          </cell>
          <cell r="N545">
            <v>788.90534217599998</v>
          </cell>
          <cell r="O545">
            <v>3747.1587723479993</v>
          </cell>
          <cell r="P545">
            <v>3747.1587723479993</v>
          </cell>
          <cell r="Q545">
            <v>3747.1587723479993</v>
          </cell>
          <cell r="R545">
            <v>3747.1587723479993</v>
          </cell>
          <cell r="S545">
            <v>3747.1587723479993</v>
          </cell>
          <cell r="T545">
            <v>3747.1587723479993</v>
          </cell>
          <cell r="U545">
            <v>3747.1587723479993</v>
          </cell>
          <cell r="V545">
            <v>3747.1587723479993</v>
          </cell>
        </row>
        <row r="546">
          <cell r="L546">
            <v>0.96518590661680481</v>
          </cell>
          <cell r="M546">
            <v>0.96518590661680481</v>
          </cell>
          <cell r="N546">
            <v>0.96518590661680481</v>
          </cell>
          <cell r="O546">
            <v>0.96518590661680481</v>
          </cell>
          <cell r="P546">
            <v>0.96518590661680481</v>
          </cell>
          <cell r="Q546">
            <v>0.96518590661680481</v>
          </cell>
          <cell r="R546">
            <v>0.96518590661680481</v>
          </cell>
          <cell r="S546">
            <v>0.96518590661680481</v>
          </cell>
          <cell r="T546">
            <v>0.96518590661680503</v>
          </cell>
          <cell r="U546">
            <v>0.96518590661680503</v>
          </cell>
          <cell r="V546">
            <v>0.96518590661680503</v>
          </cell>
        </row>
        <row r="547">
          <cell r="L547">
            <v>1.2557495951339814E-2</v>
          </cell>
          <cell r="M547">
            <v>1.2557495951339814E-2</v>
          </cell>
          <cell r="N547">
            <v>1.2557495951339814E-2</v>
          </cell>
          <cell r="O547">
            <v>1.2557495951339814E-2</v>
          </cell>
          <cell r="P547">
            <v>1.2557495951339814E-2</v>
          </cell>
          <cell r="Q547">
            <v>1.2557495951339814E-2</v>
          </cell>
          <cell r="R547">
            <v>1.2557495951339814E-2</v>
          </cell>
          <cell r="S547">
            <v>1.2557495951339814E-2</v>
          </cell>
          <cell r="T547">
            <v>1.25574959513398E-2</v>
          </cell>
          <cell r="U547">
            <v>1.25574959513398E-2</v>
          </cell>
          <cell r="V547">
            <v>1.25574959513398E-2</v>
          </cell>
        </row>
        <row r="548">
          <cell r="L548">
            <v>2.1381964329037863E-2</v>
          </cell>
          <cell r="M548">
            <v>2.1381964329037863E-2</v>
          </cell>
          <cell r="N548">
            <v>2.1381964329037863E-2</v>
          </cell>
          <cell r="O548">
            <v>2.1381964329037863E-2</v>
          </cell>
          <cell r="P548">
            <v>2.1381964329037863E-2</v>
          </cell>
          <cell r="Q548">
            <v>2.1381964329037863E-2</v>
          </cell>
          <cell r="R548">
            <v>2.1381964329037863E-2</v>
          </cell>
          <cell r="S548">
            <v>2.1381964329037863E-2</v>
          </cell>
          <cell r="T548">
            <v>2.1381964329037901E-2</v>
          </cell>
          <cell r="U548">
            <v>2.1381964329037901E-2</v>
          </cell>
          <cell r="V548">
            <v>2.1381964329037901E-2</v>
          </cell>
        </row>
        <row r="549">
          <cell r="L549">
            <v>8.7463310281753529E-4</v>
          </cell>
          <cell r="M549">
            <v>8.7463310281753529E-4</v>
          </cell>
          <cell r="N549">
            <v>8.7463310281753529E-4</v>
          </cell>
          <cell r="O549">
            <v>8.7463310281753529E-4</v>
          </cell>
          <cell r="P549">
            <v>8.7463310281753529E-4</v>
          </cell>
          <cell r="Q549">
            <v>8.7463310281753529E-4</v>
          </cell>
          <cell r="R549">
            <v>8.7463310281753529E-4</v>
          </cell>
          <cell r="S549">
            <v>8.7463310281753529E-4</v>
          </cell>
          <cell r="T549">
            <v>8.7463310281753496E-4</v>
          </cell>
          <cell r="U549">
            <v>8.7463310281753496E-4</v>
          </cell>
          <cell r="V549">
            <v>8.7463310281753496E-4</v>
          </cell>
        </row>
        <row r="550">
          <cell r="L550">
            <v>0</v>
          </cell>
          <cell r="M550">
            <v>0</v>
          </cell>
          <cell r="N550">
            <v>0</v>
          </cell>
          <cell r="O550">
            <v>0</v>
          </cell>
          <cell r="P550">
            <v>0</v>
          </cell>
          <cell r="Q550">
            <v>0</v>
          </cell>
          <cell r="R550">
            <v>0</v>
          </cell>
          <cell r="S550">
            <v>0</v>
          </cell>
          <cell r="T550">
            <v>0</v>
          </cell>
          <cell r="U550">
            <v>0</v>
          </cell>
          <cell r="V550">
            <v>0</v>
          </cell>
        </row>
        <row r="551">
          <cell r="L551">
            <v>0</v>
          </cell>
          <cell r="M551">
            <v>0</v>
          </cell>
          <cell r="N551">
            <v>0</v>
          </cell>
          <cell r="O551">
            <v>0</v>
          </cell>
          <cell r="P551">
            <v>0</v>
          </cell>
          <cell r="Q551">
            <v>0</v>
          </cell>
          <cell r="R551">
            <v>0</v>
          </cell>
          <cell r="S551">
            <v>0</v>
          </cell>
          <cell r="T551">
            <v>0</v>
          </cell>
          <cell r="U551">
            <v>0</v>
          </cell>
          <cell r="V551">
            <v>0</v>
          </cell>
        </row>
        <row r="552">
          <cell r="M552">
            <v>0</v>
          </cell>
          <cell r="N552">
            <v>6792.1467066690002</v>
          </cell>
          <cell r="O552">
            <v>11468.076770918668</v>
          </cell>
          <cell r="P552">
            <v>11468.076770918668</v>
          </cell>
          <cell r="Q552">
            <v>11468.076770918668</v>
          </cell>
          <cell r="R552">
            <v>11468.076770918668</v>
          </cell>
          <cell r="S552">
            <v>11468.076770918668</v>
          </cell>
          <cell r="T552">
            <v>11468.076770918668</v>
          </cell>
          <cell r="U552">
            <v>11468.076770918668</v>
          </cell>
          <cell r="V552">
            <v>11468.076770918668</v>
          </cell>
        </row>
        <row r="553">
          <cell r="L553">
            <v>0.57963177365262664</v>
          </cell>
          <cell r="M553">
            <v>0.57963177365262664</v>
          </cell>
          <cell r="N553">
            <v>0.57963177365262664</v>
          </cell>
          <cell r="O553">
            <v>0.57963177365262664</v>
          </cell>
          <cell r="P553">
            <v>0.57963177365262664</v>
          </cell>
          <cell r="Q553">
            <v>0.57963177365262664</v>
          </cell>
          <cell r="R553">
            <v>0.57963177365262664</v>
          </cell>
          <cell r="S553">
            <v>0.57963177365262664</v>
          </cell>
          <cell r="T553">
            <v>0.57963177365262686</v>
          </cell>
          <cell r="U553">
            <v>0.57963177365262686</v>
          </cell>
          <cell r="V553">
            <v>0.57963177365262686</v>
          </cell>
        </row>
        <row r="554">
          <cell r="L554">
            <v>6.2574746958792102E-2</v>
          </cell>
          <cell r="M554">
            <v>6.2574746958792102E-2</v>
          </cell>
          <cell r="N554">
            <v>6.2574746958792102E-2</v>
          </cell>
          <cell r="O554">
            <v>6.2574746958792102E-2</v>
          </cell>
          <cell r="P554">
            <v>6.2574746958792102E-2</v>
          </cell>
          <cell r="Q554">
            <v>6.2574746958792102E-2</v>
          </cell>
          <cell r="R554">
            <v>6.2574746958792102E-2</v>
          </cell>
          <cell r="S554">
            <v>6.2574746958792102E-2</v>
          </cell>
          <cell r="T554">
            <v>6.2574746958792102E-2</v>
          </cell>
          <cell r="U554">
            <v>6.2574746958792102E-2</v>
          </cell>
          <cell r="V554">
            <v>6.2574746958792102E-2</v>
          </cell>
        </row>
        <row r="555">
          <cell r="L555">
            <v>0.10654759615739388</v>
          </cell>
          <cell r="M555">
            <v>0.10654759615739388</v>
          </cell>
          <cell r="N555">
            <v>0.10654759615739388</v>
          </cell>
          <cell r="O555">
            <v>0.10654759615739388</v>
          </cell>
          <cell r="P555">
            <v>0.10654759615739388</v>
          </cell>
          <cell r="Q555">
            <v>0.10654759615739388</v>
          </cell>
          <cell r="R555">
            <v>0.10654759615739388</v>
          </cell>
          <cell r="S555">
            <v>0.10654759615739388</v>
          </cell>
          <cell r="T555">
            <v>0.106547596157394</v>
          </cell>
          <cell r="U555">
            <v>0.106547596157394</v>
          </cell>
          <cell r="V555">
            <v>0.106547596157394</v>
          </cell>
        </row>
        <row r="556">
          <cell r="L556">
            <v>0.25124588323118741</v>
          </cell>
          <cell r="M556">
            <v>0.25124588323118741</v>
          </cell>
          <cell r="N556">
            <v>0.25124588323118741</v>
          </cell>
          <cell r="O556">
            <v>0.25124588323118741</v>
          </cell>
          <cell r="P556">
            <v>0.25124588323118741</v>
          </cell>
          <cell r="Q556">
            <v>0.25124588323118741</v>
          </cell>
          <cell r="R556">
            <v>0.25124588323118741</v>
          </cell>
          <cell r="S556">
            <v>0.25124588323118741</v>
          </cell>
          <cell r="T556">
            <v>0.25124588323118702</v>
          </cell>
          <cell r="U556">
            <v>0.25124588323118702</v>
          </cell>
          <cell r="V556">
            <v>0.25124588323118702</v>
          </cell>
        </row>
        <row r="557">
          <cell r="L557">
            <v>0</v>
          </cell>
          <cell r="M557">
            <v>0</v>
          </cell>
          <cell r="N557">
            <v>0</v>
          </cell>
          <cell r="O557">
            <v>0</v>
          </cell>
          <cell r="P557">
            <v>0</v>
          </cell>
          <cell r="Q557">
            <v>0</v>
          </cell>
          <cell r="R557">
            <v>0</v>
          </cell>
          <cell r="S557">
            <v>0</v>
          </cell>
          <cell r="T557">
            <v>0</v>
          </cell>
          <cell r="U557">
            <v>0</v>
          </cell>
          <cell r="V557">
            <v>0</v>
          </cell>
        </row>
        <row r="558">
          <cell r="L558">
            <v>0</v>
          </cell>
          <cell r="M558">
            <v>0</v>
          </cell>
          <cell r="N558">
            <v>0</v>
          </cell>
          <cell r="O558">
            <v>0</v>
          </cell>
          <cell r="P558">
            <v>0</v>
          </cell>
          <cell r="Q558">
            <v>0</v>
          </cell>
          <cell r="R558">
            <v>0</v>
          </cell>
          <cell r="S558">
            <v>0</v>
          </cell>
          <cell r="T558">
            <v>0</v>
          </cell>
          <cell r="U558">
            <v>0</v>
          </cell>
          <cell r="V558">
            <v>0</v>
          </cell>
        </row>
        <row r="559">
          <cell r="M559">
            <v>0</v>
          </cell>
          <cell r="N559">
            <v>25400</v>
          </cell>
          <cell r="O559">
            <v>32006.946867471441</v>
          </cell>
          <cell r="P559">
            <v>33016.093947860136</v>
          </cell>
          <cell r="Q559">
            <v>33850.92041750432</v>
          </cell>
          <cell r="R559">
            <v>34672.190090474389</v>
          </cell>
          <cell r="S559">
            <v>35200.70000524717</v>
          </cell>
          <cell r="T559">
            <v>35938.289336949121</v>
          </cell>
          <cell r="U559">
            <v>36675.878668651072</v>
          </cell>
          <cell r="V559">
            <v>37413.468000353023</v>
          </cell>
        </row>
        <row r="560">
          <cell r="L560">
            <v>0.77654387161289684</v>
          </cell>
          <cell r="M560">
            <v>0.77654387161289684</v>
          </cell>
          <cell r="N560">
            <v>0.77654387161289684</v>
          </cell>
          <cell r="O560">
            <v>0.77654387161289684</v>
          </cell>
          <cell r="P560">
            <v>0.77654387161289684</v>
          </cell>
          <cell r="Q560">
            <v>0.77654387161289684</v>
          </cell>
          <cell r="R560">
            <v>0.77654387161289684</v>
          </cell>
          <cell r="S560">
            <v>0.77654387161289684</v>
          </cell>
          <cell r="T560">
            <v>0.77654387161289695</v>
          </cell>
          <cell r="U560">
            <v>0.77654387161289695</v>
          </cell>
          <cell r="V560">
            <v>0.77654387161289695</v>
          </cell>
        </row>
        <row r="561">
          <cell r="L561">
            <v>6.4098867259244338E-2</v>
          </cell>
          <cell r="M561">
            <v>6.4098867259244338E-2</v>
          </cell>
          <cell r="N561">
            <v>6.4098867259244338E-2</v>
          </cell>
          <cell r="O561">
            <v>6.4098867259244338E-2</v>
          </cell>
          <cell r="P561">
            <v>6.4098867259244338E-2</v>
          </cell>
          <cell r="Q561">
            <v>6.4098867259244338E-2</v>
          </cell>
          <cell r="R561">
            <v>6.4098867259244338E-2</v>
          </cell>
          <cell r="S561">
            <v>6.4098867259244338E-2</v>
          </cell>
          <cell r="T561">
            <v>6.4098867259244297E-2</v>
          </cell>
          <cell r="U561">
            <v>6.4098867259244297E-2</v>
          </cell>
          <cell r="V561">
            <v>6.4098867259244297E-2</v>
          </cell>
        </row>
        <row r="562">
          <cell r="L562">
            <v>0.1066951052124983</v>
          </cell>
          <cell r="M562">
            <v>0.1066951052124983</v>
          </cell>
          <cell r="N562">
            <v>0.1066951052124983</v>
          </cell>
          <cell r="O562">
            <v>0.1066951052124983</v>
          </cell>
          <cell r="P562">
            <v>0.1066951052124983</v>
          </cell>
          <cell r="Q562">
            <v>0.1066951052124983</v>
          </cell>
          <cell r="R562">
            <v>0.1066951052124983</v>
          </cell>
          <cell r="S562">
            <v>0.1066951052124983</v>
          </cell>
          <cell r="T562">
            <v>0.106695105212498</v>
          </cell>
          <cell r="U562">
            <v>0.106695105212498</v>
          </cell>
          <cell r="V562">
            <v>0.106695105212498</v>
          </cell>
        </row>
        <row r="563">
          <cell r="L563">
            <v>5.2662155915360345E-2</v>
          </cell>
          <cell r="M563">
            <v>5.2662155915360345E-2</v>
          </cell>
          <cell r="N563">
            <v>5.2662155915360345E-2</v>
          </cell>
          <cell r="O563">
            <v>5.2662155915360345E-2</v>
          </cell>
          <cell r="P563">
            <v>5.2662155915360345E-2</v>
          </cell>
          <cell r="Q563">
            <v>5.2662155915360345E-2</v>
          </cell>
          <cell r="R563">
            <v>5.2662155915360345E-2</v>
          </cell>
          <cell r="S563">
            <v>5.2662155915360345E-2</v>
          </cell>
          <cell r="T563">
            <v>5.2662155915360297E-2</v>
          </cell>
          <cell r="U563">
            <v>5.2662155915360297E-2</v>
          </cell>
          <cell r="V563">
            <v>5.2662155915360297E-2</v>
          </cell>
        </row>
        <row r="564">
          <cell r="L564">
            <v>0</v>
          </cell>
          <cell r="M564">
            <v>0</v>
          </cell>
          <cell r="N564">
            <v>0</v>
          </cell>
          <cell r="O564">
            <v>0</v>
          </cell>
          <cell r="P564">
            <v>0</v>
          </cell>
          <cell r="Q564">
            <v>0</v>
          </cell>
          <cell r="R564">
            <v>0</v>
          </cell>
          <cell r="S564">
            <v>0</v>
          </cell>
          <cell r="T564">
            <v>0</v>
          </cell>
          <cell r="U564">
            <v>0</v>
          </cell>
          <cell r="V564">
            <v>0</v>
          </cell>
        </row>
        <row r="565">
          <cell r="L565">
            <v>0</v>
          </cell>
          <cell r="M565">
            <v>0</v>
          </cell>
          <cell r="N565">
            <v>0</v>
          </cell>
          <cell r="O565">
            <v>0</v>
          </cell>
          <cell r="P565">
            <v>0</v>
          </cell>
          <cell r="Q565">
            <v>0</v>
          </cell>
          <cell r="R565">
            <v>0</v>
          </cell>
          <cell r="S565">
            <v>0</v>
          </cell>
          <cell r="T565">
            <v>0</v>
          </cell>
          <cell r="U565">
            <v>0</v>
          </cell>
          <cell r="V565">
            <v>0</v>
          </cell>
        </row>
        <row r="574">
          <cell r="M574">
            <v>0</v>
          </cell>
          <cell r="N574">
            <v>134914</v>
          </cell>
          <cell r="O574">
            <v>126578.31434828747</v>
          </cell>
          <cell r="P574">
            <v>39538.006973988638</v>
          </cell>
          <cell r="Q574">
            <v>22359.806746166225</v>
          </cell>
          <cell r="R574">
            <v>47101.895213308868</v>
          </cell>
          <cell r="S574">
            <v>22192.64030632221</v>
          </cell>
          <cell r="T574">
            <v>9649.5155588476227</v>
          </cell>
          <cell r="U574">
            <v>0</v>
          </cell>
          <cell r="V574">
            <v>0</v>
          </cell>
        </row>
        <row r="575">
          <cell r="L575">
            <v>1</v>
          </cell>
          <cell r="M575">
            <v>1</v>
          </cell>
          <cell r="N575">
            <v>1</v>
          </cell>
          <cell r="O575">
            <v>1</v>
          </cell>
          <cell r="P575">
            <v>1</v>
          </cell>
          <cell r="Q575">
            <v>1</v>
          </cell>
          <cell r="R575">
            <v>1</v>
          </cell>
          <cell r="S575">
            <v>1</v>
          </cell>
          <cell r="T575">
            <v>1</v>
          </cell>
          <cell r="U575">
            <v>1</v>
          </cell>
          <cell r="V575">
            <v>1</v>
          </cell>
        </row>
        <row r="576">
          <cell r="L576">
            <v>0</v>
          </cell>
          <cell r="M576">
            <v>0</v>
          </cell>
          <cell r="N576">
            <v>0</v>
          </cell>
          <cell r="O576">
            <v>0</v>
          </cell>
          <cell r="P576">
            <v>0</v>
          </cell>
          <cell r="Q576">
            <v>0</v>
          </cell>
          <cell r="R576">
            <v>0</v>
          </cell>
          <cell r="S576">
            <v>0</v>
          </cell>
          <cell r="T576">
            <v>0</v>
          </cell>
          <cell r="U576">
            <v>0</v>
          </cell>
          <cell r="V576">
            <v>0</v>
          </cell>
        </row>
        <row r="577">
          <cell r="L577">
            <v>0</v>
          </cell>
          <cell r="M577">
            <v>0</v>
          </cell>
          <cell r="N577">
            <v>0</v>
          </cell>
          <cell r="O577">
            <v>0</v>
          </cell>
          <cell r="P577">
            <v>0</v>
          </cell>
          <cell r="Q577">
            <v>0</v>
          </cell>
          <cell r="R577">
            <v>0</v>
          </cell>
          <cell r="S577">
            <v>0</v>
          </cell>
          <cell r="T577">
            <v>0</v>
          </cell>
          <cell r="U577">
            <v>0</v>
          </cell>
          <cell r="V577">
            <v>0</v>
          </cell>
        </row>
        <row r="578">
          <cell r="L578">
            <v>0</v>
          </cell>
          <cell r="M578">
            <v>0</v>
          </cell>
          <cell r="N578">
            <v>0</v>
          </cell>
          <cell r="O578">
            <v>0</v>
          </cell>
          <cell r="P578">
            <v>0</v>
          </cell>
          <cell r="Q578">
            <v>0</v>
          </cell>
          <cell r="R578">
            <v>0</v>
          </cell>
          <cell r="S578">
            <v>0</v>
          </cell>
          <cell r="T578">
            <v>0</v>
          </cell>
          <cell r="U578">
            <v>0</v>
          </cell>
          <cell r="V578">
            <v>0</v>
          </cell>
        </row>
        <row r="579">
          <cell r="L579">
            <v>0</v>
          </cell>
          <cell r="M579">
            <v>0</v>
          </cell>
          <cell r="N579">
            <v>0</v>
          </cell>
          <cell r="O579">
            <v>0</v>
          </cell>
          <cell r="P579">
            <v>0</v>
          </cell>
          <cell r="Q579">
            <v>0</v>
          </cell>
          <cell r="R579">
            <v>0</v>
          </cell>
          <cell r="S579">
            <v>0</v>
          </cell>
          <cell r="T579">
            <v>0</v>
          </cell>
          <cell r="U579">
            <v>0</v>
          </cell>
          <cell r="V579">
            <v>0</v>
          </cell>
        </row>
        <row r="580">
          <cell r="L580">
            <v>0</v>
          </cell>
          <cell r="M580">
            <v>0</v>
          </cell>
          <cell r="N580">
            <v>0</v>
          </cell>
          <cell r="O580">
            <v>0</v>
          </cell>
          <cell r="P580">
            <v>0</v>
          </cell>
          <cell r="Q580">
            <v>0</v>
          </cell>
          <cell r="R580">
            <v>0</v>
          </cell>
          <cell r="S580">
            <v>0</v>
          </cell>
          <cell r="T580">
            <v>0</v>
          </cell>
          <cell r="U580">
            <v>0</v>
          </cell>
          <cell r="V580">
            <v>0</v>
          </cell>
        </row>
        <row r="581">
          <cell r="L581">
            <v>0</v>
          </cell>
          <cell r="M581">
            <v>0</v>
          </cell>
          <cell r="N581">
            <v>0</v>
          </cell>
          <cell r="O581">
            <v>0</v>
          </cell>
          <cell r="P581">
            <v>0</v>
          </cell>
          <cell r="Q581">
            <v>0</v>
          </cell>
          <cell r="R581">
            <v>0</v>
          </cell>
          <cell r="S581">
            <v>0</v>
          </cell>
          <cell r="T581">
            <v>0</v>
          </cell>
          <cell r="U581">
            <v>0</v>
          </cell>
          <cell r="V581">
            <v>0</v>
          </cell>
        </row>
        <row r="582">
          <cell r="L582">
            <v>0.86886638575316832</v>
          </cell>
          <cell r="M582">
            <v>0.86029959844440518</v>
          </cell>
          <cell r="N582">
            <v>0.86029959844440518</v>
          </cell>
          <cell r="O582">
            <v>0.86029959844440518</v>
          </cell>
          <cell r="P582">
            <v>0.86029959844440518</v>
          </cell>
          <cell r="Q582">
            <v>0.86029959844440518</v>
          </cell>
          <cell r="R582">
            <v>0.86029959844440518</v>
          </cell>
          <cell r="S582">
            <v>0.49984569476382967</v>
          </cell>
          <cell r="T582">
            <v>0.13939179108325273</v>
          </cell>
          <cell r="U582">
            <v>-0.22106211259732311</v>
          </cell>
          <cell r="V582">
            <v>-0.58151601627789673</v>
          </cell>
        </row>
        <row r="583">
          <cell r="L583">
            <v>5.9243450947701545E-2</v>
          </cell>
          <cell r="M583">
            <v>5.8751724245591205E-2</v>
          </cell>
          <cell r="N583">
            <v>5.8751724245591205E-2</v>
          </cell>
          <cell r="O583">
            <v>5.8751724245591205E-2</v>
          </cell>
          <cell r="P583">
            <v>5.8751724245591205E-2</v>
          </cell>
          <cell r="Q583">
            <v>5.8751724245591205E-2</v>
          </cell>
          <cell r="R583">
            <v>5.8751724245591205E-2</v>
          </cell>
          <cell r="S583">
            <v>7.3228893908175996E-2</v>
          </cell>
          <cell r="T583">
            <v>8.7706063570760801E-2</v>
          </cell>
          <cell r="U583">
            <v>0.10218323323334599</v>
          </cell>
          <cell r="V583">
            <v>0.11666040289592999</v>
          </cell>
        </row>
        <row r="584">
          <cell r="L584">
            <v>6.9094107265088495E-2</v>
          </cell>
          <cell r="M584">
            <v>7.487294333657063E-2</v>
          </cell>
          <cell r="N584">
            <v>7.487294333657063E-2</v>
          </cell>
          <cell r="O584">
            <v>7.487294333657063E-2</v>
          </cell>
          <cell r="P584">
            <v>7.487294333657063E-2</v>
          </cell>
          <cell r="Q584">
            <v>7.487294333657063E-2</v>
          </cell>
          <cell r="R584">
            <v>7.487294333657063E-2</v>
          </cell>
          <cell r="S584">
            <v>0.28258510853615593</v>
          </cell>
          <cell r="T584">
            <v>0.490297273735742</v>
          </cell>
          <cell r="U584">
            <v>0.69800943893532696</v>
          </cell>
          <cell r="V584">
            <v>0.90572160413491198</v>
          </cell>
        </row>
        <row r="585">
          <cell r="L585">
            <v>-3.1827794281097444E-3</v>
          </cell>
          <cell r="M585">
            <v>-1.8760712575815188E-3</v>
          </cell>
          <cell r="N585">
            <v>-1.8760712575815188E-3</v>
          </cell>
          <cell r="O585">
            <v>-1.8760712575815188E-3</v>
          </cell>
          <cell r="P585">
            <v>-1.8760712575815188E-3</v>
          </cell>
          <cell r="Q585">
            <v>-1.8760712575815188E-3</v>
          </cell>
          <cell r="R585">
            <v>-1.8760712575815188E-3</v>
          </cell>
          <cell r="S585">
            <v>-1.1857367481007242E-2</v>
          </cell>
          <cell r="T585">
            <v>-2.1838663704432899E-2</v>
          </cell>
          <cell r="U585">
            <v>-3.1819959927858701E-2</v>
          </cell>
          <cell r="V585">
            <v>-4.1801256151284397E-2</v>
          </cell>
        </row>
        <row r="586">
          <cell r="L586">
            <v>-6.2162555096365913E-4</v>
          </cell>
          <cell r="M586">
            <v>-6.8665078337116353E-4</v>
          </cell>
          <cell r="N586">
            <v>-6.8665078337116353E-4</v>
          </cell>
          <cell r="O586">
            <v>-6.8665078337116353E-4</v>
          </cell>
          <cell r="P586">
            <v>-6.8665078337116353E-4</v>
          </cell>
          <cell r="Q586">
            <v>-6.8665078337116353E-4</v>
          </cell>
          <cell r="R586">
            <v>-6.8665078337116353E-4</v>
          </cell>
          <cell r="S586">
            <v>0.1561976702728457</v>
          </cell>
          <cell r="T586">
            <v>0.313081991329063</v>
          </cell>
          <cell r="U586">
            <v>0.46996631238528003</v>
          </cell>
          <cell r="V586">
            <v>0.62685063344149605</v>
          </cell>
        </row>
        <row r="587">
          <cell r="L587">
            <v>6.6004610131150153E-3</v>
          </cell>
          <cell r="M587">
            <v>8.6384560143856187E-3</v>
          </cell>
          <cell r="N587">
            <v>8.6384560143856187E-3</v>
          </cell>
          <cell r="O587">
            <v>8.6384560143856187E-3</v>
          </cell>
          <cell r="P587">
            <v>8.6384560143856187E-3</v>
          </cell>
          <cell r="Q587">
            <v>8.6384560143856187E-3</v>
          </cell>
          <cell r="R587">
            <v>8.6384560143856187E-3</v>
          </cell>
          <cell r="S587">
            <v>0</v>
          </cell>
          <cell r="T587">
            <v>-8.6384560143855805E-3</v>
          </cell>
          <cell r="U587">
            <v>-1.72769120287713E-2</v>
          </cell>
          <cell r="V587">
            <v>-2.5915368043156899E-2</v>
          </cell>
        </row>
        <row r="588">
          <cell r="M588">
            <v>0</v>
          </cell>
          <cell r="N588">
            <v>17126.471803075001</v>
          </cell>
          <cell r="O588">
            <v>24934.581097149308</v>
          </cell>
          <cell r="P588">
            <v>30300.096202237582</v>
          </cell>
          <cell r="Q588">
            <v>32410.917329846201</v>
          </cell>
          <cell r="R588">
            <v>33304.87964280945</v>
          </cell>
          <cell r="S588">
            <v>32806.117646991566</v>
          </cell>
          <cell r="T588">
            <v>32150.413326854708</v>
          </cell>
          <cell r="U588">
            <v>32150.413326854708</v>
          </cell>
          <cell r="V588">
            <v>32150.413326854708</v>
          </cell>
        </row>
        <row r="589">
          <cell r="L589">
            <v>5.1209656512417955E-2</v>
          </cell>
          <cell r="M589">
            <v>-1.71168495913568</v>
          </cell>
          <cell r="N589">
            <v>1</v>
          </cell>
          <cell r="O589">
            <v>1</v>
          </cell>
          <cell r="P589">
            <v>1</v>
          </cell>
          <cell r="Q589">
            <v>1</v>
          </cell>
          <cell r="R589">
            <v>1</v>
          </cell>
          <cell r="S589">
            <v>1</v>
          </cell>
          <cell r="T589">
            <v>1</v>
          </cell>
          <cell r="U589">
            <v>1</v>
          </cell>
          <cell r="V589">
            <v>1</v>
          </cell>
        </row>
        <row r="590">
          <cell r="L590">
            <v>2.042163798738781E-2</v>
          </cell>
          <cell r="M590">
            <v>0.13162489700592966</v>
          </cell>
          <cell r="N590">
            <v>0</v>
          </cell>
          <cell r="O590">
            <v>0</v>
          </cell>
          <cell r="P590">
            <v>0</v>
          </cell>
          <cell r="Q590">
            <v>0</v>
          </cell>
          <cell r="R590">
            <v>0</v>
          </cell>
          <cell r="S590">
            <v>0</v>
          </cell>
          <cell r="T590">
            <v>0</v>
          </cell>
          <cell r="U590">
            <v>0</v>
          </cell>
          <cell r="V590">
            <v>0</v>
          </cell>
        </row>
        <row r="591">
          <cell r="L591">
            <v>0.4567603765440465</v>
          </cell>
          <cell r="M591">
            <v>1.5017226114986471</v>
          </cell>
          <cell r="N591">
            <v>0</v>
          </cell>
          <cell r="O591">
            <v>0</v>
          </cell>
          <cell r="P591">
            <v>0</v>
          </cell>
          <cell r="Q591">
            <v>0</v>
          </cell>
          <cell r="R591">
            <v>0</v>
          </cell>
          <cell r="S591">
            <v>0</v>
          </cell>
          <cell r="T591">
            <v>0</v>
          </cell>
          <cell r="U591">
            <v>0</v>
          </cell>
          <cell r="V591">
            <v>0</v>
          </cell>
        </row>
        <row r="592">
          <cell r="L592">
            <v>1.7737445678823018E-4</v>
          </cell>
          <cell r="M592">
            <v>0.14368747102245799</v>
          </cell>
          <cell r="N592">
            <v>0</v>
          </cell>
          <cell r="O592">
            <v>0</v>
          </cell>
          <cell r="P592">
            <v>0</v>
          </cell>
          <cell r="Q592">
            <v>0</v>
          </cell>
          <cell r="R592">
            <v>0</v>
          </cell>
          <cell r="S592">
            <v>0</v>
          </cell>
          <cell r="T592">
            <v>0</v>
          </cell>
          <cell r="U592">
            <v>0</v>
          </cell>
          <cell r="V592">
            <v>0</v>
          </cell>
        </row>
        <row r="593">
          <cell r="L593">
            <v>0.47143095449935951</v>
          </cell>
          <cell r="M593">
            <v>0.93464997960864549</v>
          </cell>
          <cell r="N593">
            <v>0</v>
          </cell>
          <cell r="O593">
            <v>0</v>
          </cell>
          <cell r="P593">
            <v>0</v>
          </cell>
          <cell r="Q593">
            <v>0</v>
          </cell>
          <cell r="R593">
            <v>0</v>
          </cell>
          <cell r="S593">
            <v>0</v>
          </cell>
          <cell r="T593">
            <v>0</v>
          </cell>
          <cell r="U593">
            <v>0</v>
          </cell>
          <cell r="V593">
            <v>0</v>
          </cell>
        </row>
        <row r="594">
          <cell r="L594">
            <v>0</v>
          </cell>
          <cell r="M594">
            <v>0</v>
          </cell>
          <cell r="N594">
            <v>0</v>
          </cell>
          <cell r="O594">
            <v>0</v>
          </cell>
          <cell r="P594">
            <v>0</v>
          </cell>
          <cell r="Q594">
            <v>0</v>
          </cell>
          <cell r="R594">
            <v>0</v>
          </cell>
          <cell r="S594">
            <v>0</v>
          </cell>
          <cell r="T594">
            <v>0</v>
          </cell>
          <cell r="U594">
            <v>0</v>
          </cell>
          <cell r="V594">
            <v>0</v>
          </cell>
        </row>
        <row r="595">
          <cell r="M595">
            <v>0</v>
          </cell>
          <cell r="N595">
            <v>53635.259939916003</v>
          </cell>
          <cell r="O595">
            <v>51708.397858556003</v>
          </cell>
          <cell r="P595">
            <v>46046.116903461101</v>
          </cell>
          <cell r="Q595">
            <v>45511.80155156109</v>
          </cell>
          <cell r="R595">
            <v>45964.693437062684</v>
          </cell>
          <cell r="S595">
            <v>39536.250847761039</v>
          </cell>
          <cell r="T595">
            <v>39316.186467381012</v>
          </cell>
          <cell r="U595">
            <v>39316.186467381012</v>
          </cell>
          <cell r="V595">
            <v>39316.186467381012</v>
          </cell>
        </row>
        <row r="596">
          <cell r="L596">
            <v>0.96570206060934227</v>
          </cell>
          <cell r="M596">
            <v>0.96570206060934227</v>
          </cell>
          <cell r="N596">
            <v>0.89530061193117794</v>
          </cell>
          <cell r="O596">
            <v>0.89267717187987639</v>
          </cell>
          <cell r="P596">
            <v>0.8836973172361573</v>
          </cell>
          <cell r="Q596">
            <v>0.88273456929344463</v>
          </cell>
          <cell r="R596">
            <v>0.88355205116415136</v>
          </cell>
          <cell r="S596">
            <v>0.87019477504147369</v>
          </cell>
          <cell r="T596">
            <v>0.86966019237950287</v>
          </cell>
          <cell r="U596">
            <v>0.86966019237950287</v>
          </cell>
          <cell r="V596">
            <v>0.86966019237950287</v>
          </cell>
        </row>
        <row r="597">
          <cell r="L597">
            <v>1.447356290003819E-2</v>
          </cell>
          <cell r="M597">
            <v>1.447356290003819E-2</v>
          </cell>
          <cell r="N597">
            <v>1.447356290003819E-2</v>
          </cell>
          <cell r="O597">
            <v>1.447356290003819E-2</v>
          </cell>
          <cell r="P597">
            <v>1.447356290003819E-2</v>
          </cell>
          <cell r="Q597">
            <v>1.447356290003819E-2</v>
          </cell>
          <cell r="R597">
            <v>1.447356290003819E-2</v>
          </cell>
          <cell r="S597">
            <v>1.447356290003819E-2</v>
          </cell>
          <cell r="T597">
            <v>1.4473562900038201E-2</v>
          </cell>
          <cell r="U597">
            <v>1.4473562900038201E-2</v>
          </cell>
          <cell r="V597">
            <v>1.4473562900038201E-2</v>
          </cell>
        </row>
        <row r="598">
          <cell r="L598">
            <v>1.7253532121868368E-2</v>
          </cell>
          <cell r="M598">
            <v>1.7253532121868368E-2</v>
          </cell>
          <cell r="N598">
            <v>8.76549808000327E-2</v>
          </cell>
          <cell r="O598">
            <v>9.0278420851334168E-2</v>
          </cell>
          <cell r="P598">
            <v>9.9258275495053283E-2</v>
          </cell>
          <cell r="Q598">
            <v>0.10022102343776597</v>
          </cell>
          <cell r="R598">
            <v>9.9403541567059189E-2</v>
          </cell>
          <cell r="S598">
            <v>0.11276081768973695</v>
          </cell>
          <cell r="T598">
            <v>0.11329540035170774</v>
          </cell>
          <cell r="U598">
            <v>0.11329540035170774</v>
          </cell>
          <cell r="V598">
            <v>0.11329540035170774</v>
          </cell>
        </row>
        <row r="599">
          <cell r="L599">
            <v>2.5708443687512145E-3</v>
          </cell>
          <cell r="M599">
            <v>2.5708443687512145E-3</v>
          </cell>
          <cell r="N599">
            <v>2.5708443687512145E-3</v>
          </cell>
          <cell r="O599">
            <v>2.5708443687512145E-3</v>
          </cell>
          <cell r="P599">
            <v>2.5708443687512145E-3</v>
          </cell>
          <cell r="Q599">
            <v>2.5708443687512145E-3</v>
          </cell>
          <cell r="R599">
            <v>2.5708443687512145E-3</v>
          </cell>
          <cell r="S599">
            <v>2.5708443687512145E-3</v>
          </cell>
          <cell r="T599">
            <v>2.5708443687512102E-3</v>
          </cell>
          <cell r="U599">
            <v>2.5708443687512102E-3</v>
          </cell>
          <cell r="V599">
            <v>2.5708443687512102E-3</v>
          </cell>
        </row>
        <row r="600">
          <cell r="L600">
            <v>0</v>
          </cell>
          <cell r="M600">
            <v>0</v>
          </cell>
          <cell r="N600">
            <v>0</v>
          </cell>
          <cell r="O600">
            <v>0</v>
          </cell>
          <cell r="P600">
            <v>0</v>
          </cell>
          <cell r="Q600">
            <v>0</v>
          </cell>
          <cell r="R600">
            <v>0</v>
          </cell>
          <cell r="S600">
            <v>0</v>
          </cell>
          <cell r="T600">
            <v>0</v>
          </cell>
          <cell r="U600">
            <v>0</v>
          </cell>
          <cell r="V600">
            <v>0</v>
          </cell>
        </row>
        <row r="601">
          <cell r="L601">
            <v>0</v>
          </cell>
          <cell r="M601">
            <v>0</v>
          </cell>
          <cell r="N601">
            <v>0</v>
          </cell>
          <cell r="O601">
            <v>0</v>
          </cell>
          <cell r="P601">
            <v>0</v>
          </cell>
          <cell r="Q601">
            <v>0</v>
          </cell>
          <cell r="R601">
            <v>0</v>
          </cell>
          <cell r="S601">
            <v>0</v>
          </cell>
          <cell r="T601">
            <v>0</v>
          </cell>
          <cell r="U601">
            <v>0</v>
          </cell>
          <cell r="V601">
            <v>0</v>
          </cell>
        </row>
        <row r="602">
          <cell r="M602">
            <v>0</v>
          </cell>
          <cell r="N602">
            <v>5606.4960000000001</v>
          </cell>
          <cell r="O602">
            <v>5606</v>
          </cell>
          <cell r="P602">
            <v>-0.49599999999952615</v>
          </cell>
          <cell r="Q602">
            <v>-0.49599999999952615</v>
          </cell>
          <cell r="R602">
            <v>0</v>
          </cell>
          <cell r="S602">
            <v>0</v>
          </cell>
          <cell r="T602">
            <v>0</v>
          </cell>
          <cell r="U602">
            <v>0</v>
          </cell>
          <cell r="V602">
            <v>0</v>
          </cell>
        </row>
        <row r="603">
          <cell r="L603">
            <v>0.96935047850231792</v>
          </cell>
          <cell r="M603">
            <v>1</v>
          </cell>
          <cell r="N603">
            <v>1</v>
          </cell>
          <cell r="O603">
            <v>1</v>
          </cell>
          <cell r="P603">
            <v>1</v>
          </cell>
          <cell r="Q603">
            <v>1</v>
          </cell>
          <cell r="R603">
            <v>1</v>
          </cell>
          <cell r="S603">
            <v>1</v>
          </cell>
          <cell r="T603">
            <v>1</v>
          </cell>
          <cell r="U603">
            <v>1</v>
          </cell>
          <cell r="V603">
            <v>1</v>
          </cell>
        </row>
        <row r="604">
          <cell r="L604">
            <v>8.6642402485701039E-3</v>
          </cell>
          <cell r="M604">
            <v>0</v>
          </cell>
          <cell r="N604">
            <v>0</v>
          </cell>
          <cell r="O604">
            <v>0</v>
          </cell>
          <cell r="P604">
            <v>0</v>
          </cell>
          <cell r="Q604">
            <v>0</v>
          </cell>
          <cell r="R604">
            <v>0</v>
          </cell>
          <cell r="S604">
            <v>0</v>
          </cell>
          <cell r="T604">
            <v>0</v>
          </cell>
          <cell r="U604">
            <v>0</v>
          </cell>
          <cell r="V604">
            <v>0</v>
          </cell>
        </row>
        <row r="605">
          <cell r="L605">
            <v>1.6636830718086328E-2</v>
          </cell>
          <cell r="M605">
            <v>0</v>
          </cell>
          <cell r="N605">
            <v>0</v>
          </cell>
          <cell r="O605">
            <v>0</v>
          </cell>
          <cell r="P605">
            <v>0</v>
          </cell>
          <cell r="Q605">
            <v>0</v>
          </cell>
          <cell r="R605">
            <v>0</v>
          </cell>
          <cell r="S605">
            <v>0</v>
          </cell>
          <cell r="T605">
            <v>0</v>
          </cell>
          <cell r="U605">
            <v>0</v>
          </cell>
          <cell r="V605">
            <v>0</v>
          </cell>
        </row>
        <row r="606">
          <cell r="L606">
            <v>2.7197897077583279E-3</v>
          </cell>
          <cell r="M606">
            <v>0</v>
          </cell>
          <cell r="N606">
            <v>0</v>
          </cell>
          <cell r="O606">
            <v>0</v>
          </cell>
          <cell r="P606">
            <v>0</v>
          </cell>
          <cell r="Q606">
            <v>0</v>
          </cell>
          <cell r="R606">
            <v>0</v>
          </cell>
          <cell r="S606">
            <v>0</v>
          </cell>
          <cell r="T606">
            <v>0</v>
          </cell>
          <cell r="U606">
            <v>0</v>
          </cell>
          <cell r="V606">
            <v>0</v>
          </cell>
        </row>
        <row r="607">
          <cell r="L607">
            <v>4.3153396767901912E-3</v>
          </cell>
          <cell r="M607">
            <v>0</v>
          </cell>
          <cell r="N607">
            <v>0</v>
          </cell>
          <cell r="O607">
            <v>0</v>
          </cell>
          <cell r="P607">
            <v>0</v>
          </cell>
          <cell r="Q607">
            <v>0</v>
          </cell>
          <cell r="R607">
            <v>0</v>
          </cell>
          <cell r="S607">
            <v>0</v>
          </cell>
          <cell r="T607">
            <v>0</v>
          </cell>
          <cell r="U607">
            <v>0</v>
          </cell>
          <cell r="V607">
            <v>0</v>
          </cell>
        </row>
        <row r="608">
          <cell r="L608">
            <v>-1.6866788535228202E-3</v>
          </cell>
          <cell r="M608">
            <v>0</v>
          </cell>
          <cell r="N608">
            <v>0</v>
          </cell>
          <cell r="O608">
            <v>0</v>
          </cell>
          <cell r="P608">
            <v>0</v>
          </cell>
          <cell r="Q608">
            <v>0</v>
          </cell>
          <cell r="R608">
            <v>0</v>
          </cell>
          <cell r="S608">
            <v>0</v>
          </cell>
          <cell r="T608">
            <v>0</v>
          </cell>
          <cell r="U608">
            <v>0</v>
          </cell>
          <cell r="V608">
            <v>0</v>
          </cell>
        </row>
        <row r="609">
          <cell r="M609">
            <v>0</v>
          </cell>
          <cell r="N609">
            <v>0</v>
          </cell>
          <cell r="O609">
            <v>1793.1695999999999</v>
          </cell>
          <cell r="P609">
            <v>8064.1816000000008</v>
          </cell>
          <cell r="Q609">
            <v>2126.8083999999976</v>
          </cell>
          <cell r="R609">
            <v>4920.1538097333096</v>
          </cell>
          <cell r="S609">
            <v>7468.6820763999976</v>
          </cell>
          <cell r="T609">
            <v>1972.9316763999977</v>
          </cell>
          <cell r="U609">
            <v>1972.9316763999977</v>
          </cell>
          <cell r="V609">
            <v>1972.9316763999977</v>
          </cell>
        </row>
        <row r="610">
          <cell r="L610">
            <v>1</v>
          </cell>
          <cell r="M610">
            <v>1</v>
          </cell>
          <cell r="N610">
            <v>1</v>
          </cell>
          <cell r="O610">
            <v>1</v>
          </cell>
          <cell r="P610">
            <v>1</v>
          </cell>
          <cell r="Q610">
            <v>1</v>
          </cell>
          <cell r="R610">
            <v>1</v>
          </cell>
          <cell r="S610">
            <v>1</v>
          </cell>
          <cell r="T610">
            <v>1</v>
          </cell>
          <cell r="U610">
            <v>1</v>
          </cell>
          <cell r="V610">
            <v>1</v>
          </cell>
        </row>
        <row r="611">
          <cell r="L611">
            <v>0</v>
          </cell>
          <cell r="M611">
            <v>0</v>
          </cell>
          <cell r="N611">
            <v>0</v>
          </cell>
          <cell r="O611">
            <v>0</v>
          </cell>
          <cell r="P611">
            <v>0</v>
          </cell>
          <cell r="Q611">
            <v>0</v>
          </cell>
          <cell r="R611">
            <v>0</v>
          </cell>
          <cell r="S611">
            <v>0</v>
          </cell>
          <cell r="T611">
            <v>0</v>
          </cell>
          <cell r="U611">
            <v>0</v>
          </cell>
          <cell r="V611">
            <v>0</v>
          </cell>
        </row>
        <row r="612">
          <cell r="L612">
            <v>0</v>
          </cell>
          <cell r="M612">
            <v>0</v>
          </cell>
          <cell r="N612">
            <v>0</v>
          </cell>
          <cell r="O612">
            <v>0</v>
          </cell>
          <cell r="P612">
            <v>0</v>
          </cell>
          <cell r="Q612">
            <v>0</v>
          </cell>
          <cell r="R612">
            <v>0</v>
          </cell>
          <cell r="S612">
            <v>0</v>
          </cell>
          <cell r="T612">
            <v>0</v>
          </cell>
          <cell r="U612">
            <v>0</v>
          </cell>
          <cell r="V612">
            <v>0</v>
          </cell>
        </row>
        <row r="613">
          <cell r="L613">
            <v>0</v>
          </cell>
          <cell r="M613">
            <v>0</v>
          </cell>
          <cell r="N613">
            <v>0</v>
          </cell>
          <cell r="O613">
            <v>0</v>
          </cell>
          <cell r="P613">
            <v>0</v>
          </cell>
          <cell r="Q613">
            <v>0</v>
          </cell>
          <cell r="R613">
            <v>0</v>
          </cell>
          <cell r="S613">
            <v>0</v>
          </cell>
          <cell r="T613">
            <v>0</v>
          </cell>
          <cell r="U613">
            <v>0</v>
          </cell>
          <cell r="V613">
            <v>0</v>
          </cell>
        </row>
        <row r="614">
          <cell r="L614">
            <v>0</v>
          </cell>
          <cell r="M614">
            <v>0</v>
          </cell>
          <cell r="N614">
            <v>0</v>
          </cell>
          <cell r="O614">
            <v>0</v>
          </cell>
          <cell r="P614">
            <v>0</v>
          </cell>
          <cell r="Q614">
            <v>0</v>
          </cell>
          <cell r="R614">
            <v>0</v>
          </cell>
          <cell r="S614">
            <v>0</v>
          </cell>
          <cell r="T614">
            <v>0</v>
          </cell>
          <cell r="U614">
            <v>0</v>
          </cell>
          <cell r="V614">
            <v>0</v>
          </cell>
        </row>
        <row r="615">
          <cell r="L615">
            <v>0</v>
          </cell>
          <cell r="M615">
            <v>0</v>
          </cell>
          <cell r="N615">
            <v>0</v>
          </cell>
          <cell r="O615">
            <v>0</v>
          </cell>
          <cell r="P615">
            <v>0</v>
          </cell>
          <cell r="Q615">
            <v>0</v>
          </cell>
          <cell r="R615">
            <v>0</v>
          </cell>
          <cell r="S615">
            <v>0</v>
          </cell>
          <cell r="T615">
            <v>0</v>
          </cell>
          <cell r="U615">
            <v>0</v>
          </cell>
          <cell r="V615">
            <v>0</v>
          </cell>
        </row>
        <row r="616">
          <cell r="M616">
            <v>0</v>
          </cell>
          <cell r="N616">
            <v>16477</v>
          </cell>
          <cell r="O616">
            <v>14362.929376996</v>
          </cell>
          <cell r="P616">
            <v>14362.929376996</v>
          </cell>
          <cell r="Q616">
            <v>14362.929376996</v>
          </cell>
          <cell r="R616">
            <v>14362.929376996</v>
          </cell>
          <cell r="S616">
            <v>14362.929376996</v>
          </cell>
          <cell r="T616">
            <v>14362.929376996</v>
          </cell>
          <cell r="U616">
            <v>14362.929376996</v>
          </cell>
          <cell r="V616">
            <v>14362.929376996</v>
          </cell>
        </row>
        <row r="617">
          <cell r="L617">
            <v>0.59524389514779341</v>
          </cell>
          <cell r="M617">
            <v>0.59524389514779341</v>
          </cell>
          <cell r="N617">
            <v>0.35800410635128932</v>
          </cell>
          <cell r="O617">
            <v>0.32308492970299052</v>
          </cell>
          <cell r="P617">
            <v>0.32308492970299052</v>
          </cell>
          <cell r="Q617">
            <v>0.32308492970299052</v>
          </cell>
          <cell r="R617">
            <v>0.32308492970299052</v>
          </cell>
          <cell r="S617">
            <v>0.32308492970299052</v>
          </cell>
          <cell r="T617">
            <v>0.32308492970299052</v>
          </cell>
          <cell r="U617">
            <v>0.32308492970299052</v>
          </cell>
          <cell r="V617">
            <v>0.32308492970299052</v>
          </cell>
        </row>
        <row r="618">
          <cell r="L618">
            <v>0.17291593958732551</v>
          </cell>
          <cell r="M618">
            <v>0.17291593958732551</v>
          </cell>
          <cell r="N618">
            <v>0.17291593958732551</v>
          </cell>
          <cell r="O618">
            <v>0.17291593958732551</v>
          </cell>
          <cell r="P618">
            <v>0.17291593958732551</v>
          </cell>
          <cell r="Q618">
            <v>0.17291593958732551</v>
          </cell>
          <cell r="R618">
            <v>0.17291593958732551</v>
          </cell>
          <cell r="S618">
            <v>0.17291593958732551</v>
          </cell>
          <cell r="T618">
            <v>0.17291593958732601</v>
          </cell>
          <cell r="U618">
            <v>0.17291593958732601</v>
          </cell>
          <cell r="V618">
            <v>0.17291593958732601</v>
          </cell>
        </row>
        <row r="619">
          <cell r="L619">
            <v>0.22781627380962147</v>
          </cell>
          <cell r="M619">
            <v>0.22781627380962147</v>
          </cell>
          <cell r="N619">
            <v>0.4650560626061257</v>
          </cell>
          <cell r="O619">
            <v>0.49997523925442444</v>
          </cell>
          <cell r="P619">
            <v>0.49997523925442444</v>
          </cell>
          <cell r="Q619">
            <v>0.49997523925442444</v>
          </cell>
          <cell r="R619">
            <v>0.49997523925442444</v>
          </cell>
          <cell r="S619">
            <v>0.49997523925442444</v>
          </cell>
          <cell r="T619">
            <v>0.49997523925442394</v>
          </cell>
          <cell r="U619">
            <v>0.49997523925442394</v>
          </cell>
          <cell r="V619">
            <v>0.49997523925442394</v>
          </cell>
        </row>
        <row r="620">
          <cell r="L620">
            <v>4.0238914552595279E-3</v>
          </cell>
          <cell r="M620">
            <v>4.0238914552595279E-3</v>
          </cell>
          <cell r="N620">
            <v>4.0238914552595279E-3</v>
          </cell>
          <cell r="O620">
            <v>4.0238914552595279E-3</v>
          </cell>
          <cell r="P620">
            <v>4.0238914552595279E-3</v>
          </cell>
          <cell r="Q620">
            <v>4.0238914552595279E-3</v>
          </cell>
          <cell r="R620">
            <v>4.0238914552595279E-3</v>
          </cell>
          <cell r="S620">
            <v>4.0238914552595279E-3</v>
          </cell>
          <cell r="T620">
            <v>4.0238914552595297E-3</v>
          </cell>
          <cell r="U620">
            <v>4.0238914552595297E-3</v>
          </cell>
          <cell r="V620">
            <v>4.0238914552595297E-3</v>
          </cell>
        </row>
        <row r="621">
          <cell r="L621">
            <v>0</v>
          </cell>
          <cell r="M621">
            <v>0</v>
          </cell>
          <cell r="N621">
            <v>0</v>
          </cell>
          <cell r="O621">
            <v>0</v>
          </cell>
          <cell r="P621">
            <v>0</v>
          </cell>
          <cell r="Q621">
            <v>0</v>
          </cell>
          <cell r="R621">
            <v>0</v>
          </cell>
          <cell r="S621">
            <v>0</v>
          </cell>
          <cell r="T621">
            <v>0</v>
          </cell>
          <cell r="U621">
            <v>0</v>
          </cell>
          <cell r="V621">
            <v>0</v>
          </cell>
        </row>
        <row r="622">
          <cell r="L622">
            <v>0</v>
          </cell>
          <cell r="M622">
            <v>0</v>
          </cell>
          <cell r="N622">
            <v>0</v>
          </cell>
          <cell r="O622">
            <v>0</v>
          </cell>
          <cell r="P622">
            <v>0</v>
          </cell>
          <cell r="Q622">
            <v>0</v>
          </cell>
          <cell r="R622">
            <v>0</v>
          </cell>
          <cell r="S622">
            <v>0</v>
          </cell>
          <cell r="T622">
            <v>0</v>
          </cell>
          <cell r="U622">
            <v>0</v>
          </cell>
          <cell r="V622">
            <v>0</v>
          </cell>
        </row>
        <row r="632">
          <cell r="M632">
            <v>0</v>
          </cell>
          <cell r="N632">
            <v>0</v>
          </cell>
          <cell r="O632">
            <v>0</v>
          </cell>
          <cell r="P632">
            <v>0</v>
          </cell>
          <cell r="Q632">
            <v>0</v>
          </cell>
          <cell r="R632">
            <v>0</v>
          </cell>
          <cell r="S632">
            <v>0</v>
          </cell>
          <cell r="T632">
            <v>0</v>
          </cell>
          <cell r="U632">
            <v>0</v>
          </cell>
          <cell r="V632">
            <v>0</v>
          </cell>
        </row>
        <row r="633">
          <cell r="L633">
            <v>0.97322623413906317</v>
          </cell>
          <cell r="M633">
            <v>0.97806493364642011</v>
          </cell>
          <cell r="N633">
            <v>0.97806493364642011</v>
          </cell>
          <cell r="O633">
            <v>0.97806493364642011</v>
          </cell>
          <cell r="P633">
            <v>0.97806493364642011</v>
          </cell>
          <cell r="Q633">
            <v>0.97806493364642011</v>
          </cell>
          <cell r="R633">
            <v>0.97806493364642011</v>
          </cell>
          <cell r="S633">
            <v>0.97806493364642011</v>
          </cell>
          <cell r="T633">
            <v>0.97806493364642</v>
          </cell>
          <cell r="U633">
            <v>0.97806493364642</v>
          </cell>
          <cell r="V633">
            <v>0.97806493364642</v>
          </cell>
        </row>
        <row r="634">
          <cell r="L634">
            <v>3.463282864035314E-3</v>
          </cell>
          <cell r="M634">
            <v>3.6065299634428036E-3</v>
          </cell>
          <cell r="N634">
            <v>3.6065299634428036E-3</v>
          </cell>
          <cell r="O634">
            <v>3.6065299634428036E-3</v>
          </cell>
          <cell r="P634">
            <v>3.6065299634428036E-3</v>
          </cell>
          <cell r="Q634">
            <v>3.6065299634428036E-3</v>
          </cell>
          <cell r="R634">
            <v>3.6065299634428036E-3</v>
          </cell>
          <cell r="S634">
            <v>3.6065299634428036E-3</v>
          </cell>
          <cell r="T634">
            <v>3.6065299634428002E-3</v>
          </cell>
          <cell r="U634">
            <v>3.6065299634428002E-3</v>
          </cell>
          <cell r="V634">
            <v>3.6065299634428002E-3</v>
          </cell>
        </row>
        <row r="635">
          <cell r="L635">
            <v>1.1925783177922705E-2</v>
          </cell>
          <cell r="M635">
            <v>7.2787998062385948E-3</v>
          </cell>
          <cell r="N635">
            <v>7.2787998062385948E-3</v>
          </cell>
          <cell r="O635">
            <v>7.2787998062385948E-3</v>
          </cell>
          <cell r="P635">
            <v>7.2787998062385948E-3</v>
          </cell>
          <cell r="Q635">
            <v>7.2787998062385948E-3</v>
          </cell>
          <cell r="R635">
            <v>7.2787998062385948E-3</v>
          </cell>
          <cell r="S635">
            <v>7.2787998062385948E-3</v>
          </cell>
          <cell r="T635">
            <v>7.2787998062385896E-3</v>
          </cell>
          <cell r="U635">
            <v>7.2787998062385896E-3</v>
          </cell>
          <cell r="V635">
            <v>7.2787998062385896E-3</v>
          </cell>
        </row>
        <row r="636">
          <cell r="L636">
            <v>6.7904747243840539E-3</v>
          </cell>
          <cell r="M636">
            <v>5.7123159843283705E-3</v>
          </cell>
          <cell r="N636">
            <v>5.7123159843283705E-3</v>
          </cell>
          <cell r="O636">
            <v>5.7123159843283705E-3</v>
          </cell>
          <cell r="P636">
            <v>5.7123159843283705E-3</v>
          </cell>
          <cell r="Q636">
            <v>5.7123159843283705E-3</v>
          </cell>
          <cell r="R636">
            <v>5.7123159843283705E-3</v>
          </cell>
          <cell r="S636">
            <v>5.7123159843283705E-3</v>
          </cell>
          <cell r="T636">
            <v>5.7123159843283696E-3</v>
          </cell>
          <cell r="U636">
            <v>5.7123159843283696E-3</v>
          </cell>
          <cell r="V636">
            <v>5.7123159843283696E-3</v>
          </cell>
        </row>
        <row r="637">
          <cell r="L637">
            <v>1.4087208335049315E-3</v>
          </cell>
          <cell r="M637">
            <v>1.311852288216371E-3</v>
          </cell>
          <cell r="N637">
            <v>1.311852288216371E-3</v>
          </cell>
          <cell r="O637">
            <v>1.311852288216371E-3</v>
          </cell>
          <cell r="P637">
            <v>1.311852288216371E-3</v>
          </cell>
          <cell r="Q637">
            <v>1.311852288216371E-3</v>
          </cell>
          <cell r="R637">
            <v>1.311852288216371E-3</v>
          </cell>
          <cell r="S637">
            <v>1.311852288216371E-3</v>
          </cell>
          <cell r="T637">
            <v>1.3118522882163699E-3</v>
          </cell>
          <cell r="U637">
            <v>1.3118522882163699E-3</v>
          </cell>
          <cell r="V637">
            <v>1.3118522882163699E-3</v>
          </cell>
        </row>
        <row r="638">
          <cell r="L638">
            <v>3.1855042610898169E-3</v>
          </cell>
          <cell r="M638">
            <v>4.0255683113537997E-3</v>
          </cell>
          <cell r="N638">
            <v>4.0255683113537997E-3</v>
          </cell>
          <cell r="O638">
            <v>4.0255683113537997E-3</v>
          </cell>
          <cell r="P638">
            <v>4.0255683113537997E-3</v>
          </cell>
          <cell r="Q638">
            <v>4.0255683113537997E-3</v>
          </cell>
          <cell r="R638">
            <v>4.0255683113537997E-3</v>
          </cell>
          <cell r="S638">
            <v>4.0255683113537997E-3</v>
          </cell>
          <cell r="T638">
            <v>4.0255683113537997E-3</v>
          </cell>
          <cell r="U638">
            <v>4.0255683113537997E-3</v>
          </cell>
          <cell r="V638">
            <v>4.0255683113537997E-3</v>
          </cell>
        </row>
        <row r="639">
          <cell r="M639">
            <v>0</v>
          </cell>
          <cell r="N639">
            <v>118853.716320747</v>
          </cell>
          <cell r="O639">
            <v>133971.87550519113</v>
          </cell>
          <cell r="P639">
            <v>146611.45917155439</v>
          </cell>
          <cell r="Q639">
            <v>160166.63875130939</v>
          </cell>
          <cell r="R639">
            <v>174701.68776604501</v>
          </cell>
          <cell r="S639">
            <v>190285.87743743978</v>
          </cell>
          <cell r="T639">
            <v>206993.30219940149</v>
          </cell>
          <cell r="U639">
            <v>223700.72696136319</v>
          </cell>
          <cell r="V639">
            <v>240408.1517233249</v>
          </cell>
        </row>
        <row r="640">
          <cell r="L640">
            <v>0</v>
          </cell>
          <cell r="M640">
            <v>0</v>
          </cell>
          <cell r="N640">
            <v>0</v>
          </cell>
          <cell r="O640">
            <v>0</v>
          </cell>
          <cell r="P640">
            <v>0</v>
          </cell>
          <cell r="Q640">
            <v>0</v>
          </cell>
          <cell r="R640">
            <v>0</v>
          </cell>
          <cell r="S640">
            <v>0</v>
          </cell>
          <cell r="T640">
            <v>0</v>
          </cell>
          <cell r="U640">
            <v>0</v>
          </cell>
          <cell r="V640">
            <v>0</v>
          </cell>
        </row>
        <row r="641">
          <cell r="L641">
            <v>0</v>
          </cell>
          <cell r="M641">
            <v>0</v>
          </cell>
          <cell r="N641">
            <v>0</v>
          </cell>
          <cell r="O641">
            <v>0</v>
          </cell>
          <cell r="P641">
            <v>0</v>
          </cell>
          <cell r="Q641">
            <v>0</v>
          </cell>
          <cell r="R641">
            <v>0</v>
          </cell>
          <cell r="S641">
            <v>0</v>
          </cell>
          <cell r="T641">
            <v>0</v>
          </cell>
          <cell r="U641">
            <v>0</v>
          </cell>
          <cell r="V641">
            <v>0</v>
          </cell>
        </row>
        <row r="642">
          <cell r="L642">
            <v>1</v>
          </cell>
          <cell r="M642">
            <v>1</v>
          </cell>
          <cell r="N642">
            <v>1</v>
          </cell>
          <cell r="O642">
            <v>1</v>
          </cell>
          <cell r="P642">
            <v>1</v>
          </cell>
          <cell r="Q642">
            <v>1</v>
          </cell>
          <cell r="R642">
            <v>1</v>
          </cell>
          <cell r="S642">
            <v>1</v>
          </cell>
          <cell r="T642">
            <v>1</v>
          </cell>
          <cell r="U642">
            <v>1</v>
          </cell>
          <cell r="V642">
            <v>1</v>
          </cell>
        </row>
        <row r="643">
          <cell r="L643">
            <v>0</v>
          </cell>
          <cell r="M643">
            <v>0</v>
          </cell>
          <cell r="N643">
            <v>0</v>
          </cell>
          <cell r="O643">
            <v>0</v>
          </cell>
          <cell r="P643">
            <v>0</v>
          </cell>
          <cell r="Q643">
            <v>0</v>
          </cell>
          <cell r="R643">
            <v>0</v>
          </cell>
          <cell r="S643">
            <v>0</v>
          </cell>
          <cell r="T643">
            <v>0</v>
          </cell>
          <cell r="U643">
            <v>0</v>
          </cell>
          <cell r="V643">
            <v>0</v>
          </cell>
        </row>
        <row r="644">
          <cell r="L644">
            <v>0</v>
          </cell>
          <cell r="M644">
            <v>0</v>
          </cell>
          <cell r="N644">
            <v>0</v>
          </cell>
          <cell r="O644">
            <v>0</v>
          </cell>
          <cell r="P644">
            <v>0</v>
          </cell>
          <cell r="Q644">
            <v>0</v>
          </cell>
          <cell r="R644">
            <v>0</v>
          </cell>
          <cell r="S644">
            <v>0</v>
          </cell>
          <cell r="T644">
            <v>0</v>
          </cell>
          <cell r="U644">
            <v>0</v>
          </cell>
          <cell r="V644">
            <v>0</v>
          </cell>
        </row>
        <row r="645">
          <cell r="L645">
            <v>0</v>
          </cell>
          <cell r="M645">
            <v>0</v>
          </cell>
          <cell r="N645">
            <v>0</v>
          </cell>
          <cell r="O645">
            <v>0</v>
          </cell>
          <cell r="P645">
            <v>0</v>
          </cell>
          <cell r="Q645">
            <v>0</v>
          </cell>
          <cell r="R645">
            <v>0</v>
          </cell>
          <cell r="S645">
            <v>0</v>
          </cell>
          <cell r="T645">
            <v>0</v>
          </cell>
          <cell r="U645">
            <v>0</v>
          </cell>
          <cell r="V645">
            <v>0</v>
          </cell>
        </row>
        <row r="646">
          <cell r="M646">
            <v>0</v>
          </cell>
          <cell r="N646">
            <v>81859.372971912002</v>
          </cell>
          <cell r="O646">
            <v>85221.201245584845</v>
          </cell>
          <cell r="P646">
            <v>85221.201245584845</v>
          </cell>
          <cell r="Q646">
            <v>85221.201245584845</v>
          </cell>
          <cell r="R646">
            <v>85221.201245584845</v>
          </cell>
          <cell r="S646">
            <v>85221.201245584845</v>
          </cell>
          <cell r="T646">
            <v>85221.201245584845</v>
          </cell>
          <cell r="U646">
            <v>85221.201245584845</v>
          </cell>
          <cell r="V646">
            <v>85221.201245584845</v>
          </cell>
        </row>
        <row r="647">
          <cell r="L647">
            <v>0.98331329025767256</v>
          </cell>
          <cell r="M647">
            <v>0.98331329025767256</v>
          </cell>
          <cell r="N647">
            <v>0.98331329025767256</v>
          </cell>
          <cell r="O647">
            <v>0.98331329025767256</v>
          </cell>
          <cell r="P647">
            <v>0.98331329025767256</v>
          </cell>
          <cell r="Q647">
            <v>0.98331329025767256</v>
          </cell>
          <cell r="R647">
            <v>0.98331329025767256</v>
          </cell>
          <cell r="S647">
            <v>0.98331329025767256</v>
          </cell>
          <cell r="T647">
            <v>0.983313290257673</v>
          </cell>
          <cell r="U647">
            <v>0.983313290257673</v>
          </cell>
          <cell r="V647">
            <v>0.983313290257673</v>
          </cell>
        </row>
        <row r="648">
          <cell r="L648">
            <v>3.625882825125255E-3</v>
          </cell>
          <cell r="M648">
            <v>3.625882825125255E-3</v>
          </cell>
          <cell r="N648">
            <v>3.625882825125255E-3</v>
          </cell>
          <cell r="O648">
            <v>3.625882825125255E-3</v>
          </cell>
          <cell r="P648">
            <v>3.625882825125255E-3</v>
          </cell>
          <cell r="Q648">
            <v>3.625882825125255E-3</v>
          </cell>
          <cell r="R648">
            <v>3.625882825125255E-3</v>
          </cell>
          <cell r="S648">
            <v>3.625882825125255E-3</v>
          </cell>
          <cell r="T648">
            <v>3.6258828251252498E-3</v>
          </cell>
          <cell r="U648">
            <v>3.6258828251252498E-3</v>
          </cell>
          <cell r="V648">
            <v>3.6258828251252498E-3</v>
          </cell>
        </row>
        <row r="649">
          <cell r="L649">
            <v>7.317858293840877E-3</v>
          </cell>
          <cell r="M649">
            <v>7.317858293840877E-3</v>
          </cell>
          <cell r="N649">
            <v>7.317858293840877E-3</v>
          </cell>
          <cell r="O649">
            <v>7.317858293840877E-3</v>
          </cell>
          <cell r="P649">
            <v>7.317858293840877E-3</v>
          </cell>
          <cell r="Q649">
            <v>7.317858293840877E-3</v>
          </cell>
          <cell r="R649">
            <v>7.317858293840877E-3</v>
          </cell>
          <cell r="S649">
            <v>7.317858293840877E-3</v>
          </cell>
          <cell r="T649">
            <v>7.3178582938408796E-3</v>
          </cell>
          <cell r="U649">
            <v>7.3178582938408796E-3</v>
          </cell>
          <cell r="V649">
            <v>7.3178582938408796E-3</v>
          </cell>
        </row>
        <row r="650">
          <cell r="L650">
            <v>5.7429686233613853E-3</v>
          </cell>
          <cell r="M650">
            <v>5.7429686233613853E-3</v>
          </cell>
          <cell r="N650">
            <v>5.7429686233613853E-3</v>
          </cell>
          <cell r="O650">
            <v>5.7429686233613853E-3</v>
          </cell>
          <cell r="P650">
            <v>5.7429686233613853E-3</v>
          </cell>
          <cell r="Q650">
            <v>5.7429686233613853E-3</v>
          </cell>
          <cell r="R650">
            <v>5.7429686233613853E-3</v>
          </cell>
          <cell r="S650">
            <v>5.7429686233613853E-3</v>
          </cell>
          <cell r="T650">
            <v>5.7429686233613896E-3</v>
          </cell>
          <cell r="U650">
            <v>5.7429686233613896E-3</v>
          </cell>
          <cell r="V650">
            <v>5.7429686233613896E-3</v>
          </cell>
        </row>
        <row r="651">
          <cell r="L651">
            <v>0</v>
          </cell>
          <cell r="M651">
            <v>0</v>
          </cell>
          <cell r="N651">
            <v>0</v>
          </cell>
          <cell r="O651">
            <v>0</v>
          </cell>
          <cell r="P651">
            <v>0</v>
          </cell>
          <cell r="Q651">
            <v>0</v>
          </cell>
          <cell r="R651">
            <v>0</v>
          </cell>
          <cell r="S651">
            <v>0</v>
          </cell>
          <cell r="T651">
            <v>0</v>
          </cell>
          <cell r="U651">
            <v>0</v>
          </cell>
          <cell r="V651">
            <v>0</v>
          </cell>
        </row>
        <row r="652">
          <cell r="L652">
            <v>0</v>
          </cell>
          <cell r="M652">
            <v>0</v>
          </cell>
          <cell r="N652">
            <v>0</v>
          </cell>
          <cell r="O652">
            <v>0</v>
          </cell>
          <cell r="P652">
            <v>0</v>
          </cell>
          <cell r="Q652">
            <v>0</v>
          </cell>
          <cell r="R652">
            <v>0</v>
          </cell>
          <cell r="S652">
            <v>0</v>
          </cell>
          <cell r="T652">
            <v>0</v>
          </cell>
          <cell r="U652">
            <v>0</v>
          </cell>
          <cell r="V652">
            <v>0</v>
          </cell>
        </row>
        <row r="653">
          <cell r="M653">
            <v>0</v>
          </cell>
          <cell r="N653">
            <v>0</v>
          </cell>
          <cell r="O653">
            <v>0</v>
          </cell>
          <cell r="P653">
            <v>0</v>
          </cell>
          <cell r="Q653">
            <v>0</v>
          </cell>
          <cell r="R653">
            <v>0</v>
          </cell>
          <cell r="S653">
            <v>0</v>
          </cell>
          <cell r="T653">
            <v>0</v>
          </cell>
          <cell r="U653">
            <v>0</v>
          </cell>
          <cell r="V653">
            <v>0</v>
          </cell>
        </row>
        <row r="654">
          <cell r="L654">
            <v>0.97322623413906317</v>
          </cell>
          <cell r="M654">
            <v>0.97806493364642011</v>
          </cell>
          <cell r="N654">
            <v>0.97806493364642011</v>
          </cell>
          <cell r="O654">
            <v>0.97806493364642011</v>
          </cell>
          <cell r="P654">
            <v>0.97806493364642011</v>
          </cell>
          <cell r="Q654">
            <v>0.97806493364642011</v>
          </cell>
          <cell r="R654">
            <v>0.97806493364642011</v>
          </cell>
          <cell r="S654">
            <v>0.97806493364642011</v>
          </cell>
          <cell r="T654">
            <v>0.97806493364642</v>
          </cell>
          <cell r="U654">
            <v>0.97806493364642</v>
          </cell>
          <cell r="V654">
            <v>0.97806493364642</v>
          </cell>
        </row>
        <row r="655">
          <cell r="L655">
            <v>3.463282864035314E-3</v>
          </cell>
          <cell r="M655">
            <v>3.6065299634428036E-3</v>
          </cell>
          <cell r="N655">
            <v>3.6065299634428036E-3</v>
          </cell>
          <cell r="O655">
            <v>3.6065299634428036E-3</v>
          </cell>
          <cell r="P655">
            <v>3.6065299634428036E-3</v>
          </cell>
          <cell r="Q655">
            <v>3.6065299634428036E-3</v>
          </cell>
          <cell r="R655">
            <v>3.6065299634428036E-3</v>
          </cell>
          <cell r="S655">
            <v>3.6065299634428036E-3</v>
          </cell>
          <cell r="T655">
            <v>3.6065299634428002E-3</v>
          </cell>
          <cell r="U655">
            <v>3.6065299634428002E-3</v>
          </cell>
          <cell r="V655">
            <v>3.6065299634428002E-3</v>
          </cell>
        </row>
        <row r="656">
          <cell r="L656">
            <v>1.1925783177922705E-2</v>
          </cell>
          <cell r="M656">
            <v>7.2787998062385948E-3</v>
          </cell>
          <cell r="N656">
            <v>7.2787998062385948E-3</v>
          </cell>
          <cell r="O656">
            <v>7.2787998062385948E-3</v>
          </cell>
          <cell r="P656">
            <v>7.2787998062385948E-3</v>
          </cell>
          <cell r="Q656">
            <v>7.2787998062385948E-3</v>
          </cell>
          <cell r="R656">
            <v>7.2787998062385948E-3</v>
          </cell>
          <cell r="S656">
            <v>7.2787998062385948E-3</v>
          </cell>
          <cell r="T656">
            <v>7.2787998062385896E-3</v>
          </cell>
          <cell r="U656">
            <v>7.2787998062385896E-3</v>
          </cell>
          <cell r="V656">
            <v>7.2787998062385896E-3</v>
          </cell>
        </row>
        <row r="657">
          <cell r="L657">
            <v>6.7904747243840539E-3</v>
          </cell>
          <cell r="M657">
            <v>5.7123159843283705E-3</v>
          </cell>
          <cell r="N657">
            <v>5.7123159843283705E-3</v>
          </cell>
          <cell r="O657">
            <v>5.7123159843283705E-3</v>
          </cell>
          <cell r="P657">
            <v>5.7123159843283705E-3</v>
          </cell>
          <cell r="Q657">
            <v>5.7123159843283705E-3</v>
          </cell>
          <cell r="R657">
            <v>5.7123159843283705E-3</v>
          </cell>
          <cell r="S657">
            <v>5.7123159843283705E-3</v>
          </cell>
          <cell r="T657">
            <v>5.7123159843283696E-3</v>
          </cell>
          <cell r="U657">
            <v>5.7123159843283696E-3</v>
          </cell>
          <cell r="V657">
            <v>5.7123159843283696E-3</v>
          </cell>
        </row>
        <row r="658">
          <cell r="L658">
            <v>1.4087208335049315E-3</v>
          </cell>
          <cell r="M658">
            <v>1.311852288216371E-3</v>
          </cell>
          <cell r="N658">
            <v>1.311852288216371E-3</v>
          </cell>
          <cell r="O658">
            <v>1.311852288216371E-3</v>
          </cell>
          <cell r="P658">
            <v>1.311852288216371E-3</v>
          </cell>
          <cell r="Q658">
            <v>1.311852288216371E-3</v>
          </cell>
          <cell r="R658">
            <v>1.311852288216371E-3</v>
          </cell>
          <cell r="S658">
            <v>1.311852288216371E-3</v>
          </cell>
          <cell r="T658">
            <v>1.3118522882163699E-3</v>
          </cell>
          <cell r="U658">
            <v>1.3118522882163699E-3</v>
          </cell>
          <cell r="V658">
            <v>1.3118522882163699E-3</v>
          </cell>
        </row>
        <row r="659">
          <cell r="L659">
            <v>3.1855042610898169E-3</v>
          </cell>
          <cell r="M659">
            <v>4.0255683113537997E-3</v>
          </cell>
          <cell r="N659">
            <v>4.0255683113537997E-3</v>
          </cell>
          <cell r="O659">
            <v>4.0255683113537997E-3</v>
          </cell>
          <cell r="P659">
            <v>4.0255683113537997E-3</v>
          </cell>
          <cell r="Q659">
            <v>4.0255683113537997E-3</v>
          </cell>
          <cell r="R659">
            <v>4.0255683113537997E-3</v>
          </cell>
          <cell r="S659">
            <v>4.0255683113537997E-3</v>
          </cell>
          <cell r="T659">
            <v>4.0255683113537997E-3</v>
          </cell>
          <cell r="U659">
            <v>4.0255683113537997E-3</v>
          </cell>
          <cell r="V659">
            <v>4.0255683113537997E-3</v>
          </cell>
        </row>
        <row r="660">
          <cell r="M660">
            <v>0</v>
          </cell>
          <cell r="N660">
            <v>6703.4657956000001</v>
          </cell>
          <cell r="O660">
            <v>7299.1093056</v>
          </cell>
          <cell r="P660">
            <v>7299.1093056</v>
          </cell>
          <cell r="Q660">
            <v>7299.1093056</v>
          </cell>
          <cell r="R660">
            <v>7299.1093056</v>
          </cell>
          <cell r="S660">
            <v>7299.1093056</v>
          </cell>
          <cell r="T660">
            <v>7299.1093056</v>
          </cell>
          <cell r="U660">
            <v>7299.1093056</v>
          </cell>
          <cell r="V660">
            <v>7299.1093056</v>
          </cell>
        </row>
        <row r="661">
          <cell r="L661">
            <v>0.98331329025767256</v>
          </cell>
          <cell r="M661">
            <v>0.98331329025767256</v>
          </cell>
          <cell r="N661">
            <v>0.98331329025767256</v>
          </cell>
          <cell r="O661">
            <v>0.98331329025767256</v>
          </cell>
          <cell r="P661">
            <v>0.98331329025767256</v>
          </cell>
          <cell r="Q661">
            <v>0.98331329025767256</v>
          </cell>
          <cell r="R661">
            <v>0.98331329025767256</v>
          </cell>
          <cell r="S661">
            <v>0.98331329025767256</v>
          </cell>
          <cell r="T661">
            <v>0.983313290257673</v>
          </cell>
          <cell r="U661">
            <v>0.983313290257673</v>
          </cell>
          <cell r="V661">
            <v>0.983313290257673</v>
          </cell>
        </row>
        <row r="662">
          <cell r="L662">
            <v>3.625882825125255E-3</v>
          </cell>
          <cell r="M662">
            <v>3.625882825125255E-3</v>
          </cell>
          <cell r="N662">
            <v>3.625882825125255E-3</v>
          </cell>
          <cell r="O662">
            <v>3.625882825125255E-3</v>
          </cell>
          <cell r="P662">
            <v>3.625882825125255E-3</v>
          </cell>
          <cell r="Q662">
            <v>3.625882825125255E-3</v>
          </cell>
          <cell r="R662">
            <v>3.625882825125255E-3</v>
          </cell>
          <cell r="S662">
            <v>3.625882825125255E-3</v>
          </cell>
          <cell r="T662">
            <v>3.6258828251252498E-3</v>
          </cell>
          <cell r="U662">
            <v>3.6258828251252498E-3</v>
          </cell>
          <cell r="V662">
            <v>3.6258828251252498E-3</v>
          </cell>
        </row>
        <row r="663">
          <cell r="L663">
            <v>7.317858293840877E-3</v>
          </cell>
          <cell r="M663">
            <v>7.317858293840877E-3</v>
          </cell>
          <cell r="N663">
            <v>7.317858293840877E-3</v>
          </cell>
          <cell r="O663">
            <v>7.317858293840877E-3</v>
          </cell>
          <cell r="P663">
            <v>7.317858293840877E-3</v>
          </cell>
          <cell r="Q663">
            <v>7.317858293840877E-3</v>
          </cell>
          <cell r="R663">
            <v>7.317858293840877E-3</v>
          </cell>
          <cell r="S663">
            <v>7.317858293840877E-3</v>
          </cell>
          <cell r="T663">
            <v>7.3178582938408796E-3</v>
          </cell>
          <cell r="U663">
            <v>7.3178582938408796E-3</v>
          </cell>
          <cell r="V663">
            <v>7.3178582938408796E-3</v>
          </cell>
        </row>
        <row r="664">
          <cell r="L664">
            <v>5.7429686233613853E-3</v>
          </cell>
          <cell r="M664">
            <v>5.7429686233613853E-3</v>
          </cell>
          <cell r="N664">
            <v>5.7429686233613853E-3</v>
          </cell>
          <cell r="O664">
            <v>5.7429686233613853E-3</v>
          </cell>
          <cell r="P664">
            <v>5.7429686233613853E-3</v>
          </cell>
          <cell r="Q664">
            <v>5.7429686233613853E-3</v>
          </cell>
          <cell r="R664">
            <v>5.7429686233613853E-3</v>
          </cell>
          <cell r="S664">
            <v>5.7429686233613853E-3</v>
          </cell>
          <cell r="T664">
            <v>5.7429686233613896E-3</v>
          </cell>
          <cell r="U664">
            <v>5.7429686233613896E-3</v>
          </cell>
          <cell r="V664">
            <v>5.7429686233613896E-3</v>
          </cell>
        </row>
        <row r="665">
          <cell r="L665">
            <v>0</v>
          </cell>
          <cell r="M665">
            <v>0</v>
          </cell>
          <cell r="N665">
            <v>0</v>
          </cell>
          <cell r="O665">
            <v>0</v>
          </cell>
          <cell r="P665">
            <v>0</v>
          </cell>
          <cell r="Q665">
            <v>0</v>
          </cell>
          <cell r="R665">
            <v>0</v>
          </cell>
          <cell r="S665">
            <v>0</v>
          </cell>
          <cell r="T665">
            <v>0</v>
          </cell>
          <cell r="U665">
            <v>0</v>
          </cell>
          <cell r="V665">
            <v>0</v>
          </cell>
        </row>
        <row r="666">
          <cell r="L666">
            <v>0</v>
          </cell>
          <cell r="M666">
            <v>0</v>
          </cell>
          <cell r="N666">
            <v>0</v>
          </cell>
          <cell r="O666">
            <v>0</v>
          </cell>
          <cell r="P666">
            <v>0</v>
          </cell>
          <cell r="Q666">
            <v>0</v>
          </cell>
          <cell r="R666">
            <v>0</v>
          </cell>
          <cell r="S666">
            <v>0</v>
          </cell>
          <cell r="T666">
            <v>0</v>
          </cell>
          <cell r="U666">
            <v>0</v>
          </cell>
          <cell r="V666">
            <v>0</v>
          </cell>
        </row>
        <row r="676">
          <cell r="M676">
            <v>0</v>
          </cell>
          <cell r="N676">
            <v>3608810.2248308826</v>
          </cell>
          <cell r="O676">
            <v>3604332.5596322934</v>
          </cell>
          <cell r="P676">
            <v>3727472.8637128016</v>
          </cell>
          <cell r="Q676">
            <v>3814685.9825128014</v>
          </cell>
          <cell r="R676">
            <v>3903950.4797128015</v>
          </cell>
          <cell r="S676">
            <v>3970012.8677128018</v>
          </cell>
          <cell r="T676">
            <v>4036075.2557128021</v>
          </cell>
          <cell r="U676">
            <v>4102137.6437128023</v>
          </cell>
          <cell r="V676">
            <v>4168200.0317128026</v>
          </cell>
        </row>
        <row r="677">
          <cell r="L677">
            <v>0.60983603395618746</v>
          </cell>
          <cell r="M677">
            <v>0.60983603395618746</v>
          </cell>
          <cell r="N677">
            <v>0.60983603395618746</v>
          </cell>
          <cell r="O677">
            <v>0.60983603395618746</v>
          </cell>
          <cell r="P677">
            <v>0.60983603395618746</v>
          </cell>
          <cell r="Q677">
            <v>0.60983603395618746</v>
          </cell>
          <cell r="R677">
            <v>0.60983603395618746</v>
          </cell>
          <cell r="S677">
            <v>0.60983603395618746</v>
          </cell>
          <cell r="T677">
            <v>0.60983603395618802</v>
          </cell>
          <cell r="U677">
            <v>0.60983603395618802</v>
          </cell>
          <cell r="V677">
            <v>0.60983603395618802</v>
          </cell>
        </row>
        <row r="678">
          <cell r="L678">
            <v>0.13665670274899522</v>
          </cell>
          <cell r="M678">
            <v>0.13665670274899522</v>
          </cell>
          <cell r="N678">
            <v>0.13665670274899522</v>
          </cell>
          <cell r="O678">
            <v>0.13665670274899522</v>
          </cell>
          <cell r="P678">
            <v>0.13665670274899522</v>
          </cell>
          <cell r="Q678">
            <v>0.13665670274899522</v>
          </cell>
          <cell r="R678">
            <v>0.13665670274899522</v>
          </cell>
          <cell r="S678">
            <v>0.13665670274899522</v>
          </cell>
          <cell r="T678">
            <v>0.136656702748995</v>
          </cell>
          <cell r="U678">
            <v>0.136656702748995</v>
          </cell>
          <cell r="V678">
            <v>0.136656702748995</v>
          </cell>
        </row>
        <row r="679">
          <cell r="L679">
            <v>0.25446811667664587</v>
          </cell>
          <cell r="M679">
            <v>0.25446811667664587</v>
          </cell>
          <cell r="N679">
            <v>0.25446811667664587</v>
          </cell>
          <cell r="O679">
            <v>0.25446811667664587</v>
          </cell>
          <cell r="P679">
            <v>0.25446811667664587</v>
          </cell>
          <cell r="Q679">
            <v>0.25446811667664587</v>
          </cell>
          <cell r="R679">
            <v>0.25446811667664587</v>
          </cell>
          <cell r="S679">
            <v>0.25446811667664587</v>
          </cell>
          <cell r="T679">
            <v>0.25446811667664554</v>
          </cell>
          <cell r="U679">
            <v>0.25446811667664554</v>
          </cell>
          <cell r="V679">
            <v>0.25446811667664554</v>
          </cell>
        </row>
        <row r="680">
          <cell r="L680">
            <v>-9.608533818285421E-4</v>
          </cell>
          <cell r="M680">
            <v>-9.608533818285421E-4</v>
          </cell>
          <cell r="N680">
            <v>-9.608533818285421E-4</v>
          </cell>
          <cell r="O680">
            <v>-9.608533818285421E-4</v>
          </cell>
          <cell r="P680">
            <v>-9.608533818285421E-4</v>
          </cell>
          <cell r="Q680">
            <v>-9.608533818285421E-4</v>
          </cell>
          <cell r="R680">
            <v>-9.608533818285421E-4</v>
          </cell>
          <cell r="S680">
            <v>-9.608533818285421E-4</v>
          </cell>
          <cell r="T680">
            <v>-9.6085338182854384E-4</v>
          </cell>
          <cell r="U680">
            <v>-9.6085338182854384E-4</v>
          </cell>
          <cell r="V680">
            <v>-9.6085338182854384E-4</v>
          </cell>
        </row>
        <row r="681">
          <cell r="L681">
            <v>0</v>
          </cell>
          <cell r="M681">
            <v>0</v>
          </cell>
          <cell r="N681">
            <v>0</v>
          </cell>
          <cell r="O681">
            <v>0</v>
          </cell>
          <cell r="P681">
            <v>0</v>
          </cell>
          <cell r="Q681">
            <v>0</v>
          </cell>
          <cell r="R681">
            <v>0</v>
          </cell>
          <cell r="S681">
            <v>0</v>
          </cell>
          <cell r="T681">
            <v>0</v>
          </cell>
          <cell r="U681">
            <v>0</v>
          </cell>
          <cell r="V681">
            <v>0</v>
          </cell>
        </row>
        <row r="682">
          <cell r="L682">
            <v>0</v>
          </cell>
          <cell r="M682">
            <v>0</v>
          </cell>
          <cell r="N682">
            <v>0</v>
          </cell>
          <cell r="O682">
            <v>0</v>
          </cell>
          <cell r="P682">
            <v>0</v>
          </cell>
          <cell r="Q682">
            <v>0</v>
          </cell>
          <cell r="R682">
            <v>0</v>
          </cell>
          <cell r="S682">
            <v>0</v>
          </cell>
          <cell r="T682">
            <v>0</v>
          </cell>
          <cell r="U682">
            <v>0</v>
          </cell>
          <cell r="V682">
            <v>0</v>
          </cell>
        </row>
        <row r="683">
          <cell r="M683">
            <v>0</v>
          </cell>
          <cell r="N683">
            <v>0</v>
          </cell>
          <cell r="O683">
            <v>0</v>
          </cell>
          <cell r="P683">
            <v>0</v>
          </cell>
          <cell r="Q683">
            <v>0</v>
          </cell>
          <cell r="R683">
            <v>0</v>
          </cell>
          <cell r="S683">
            <v>0</v>
          </cell>
          <cell r="T683">
            <v>0</v>
          </cell>
          <cell r="U683">
            <v>0</v>
          </cell>
          <cell r="V683">
            <v>0</v>
          </cell>
        </row>
        <row r="684">
          <cell r="L684">
            <v>0.66465706010582759</v>
          </cell>
          <cell r="M684">
            <v>0.66465706010582759</v>
          </cell>
          <cell r="N684">
            <v>0.66465706010582759</v>
          </cell>
          <cell r="O684">
            <v>0.66465706010582759</v>
          </cell>
          <cell r="P684">
            <v>0.66465706010582759</v>
          </cell>
          <cell r="Q684">
            <v>0.66465706010582759</v>
          </cell>
          <cell r="R684">
            <v>0.66465706010582759</v>
          </cell>
          <cell r="S684">
            <v>0.66465706010582759</v>
          </cell>
          <cell r="T684">
            <v>0.66465706010582803</v>
          </cell>
          <cell r="U684">
            <v>0.66465706010582803</v>
          </cell>
          <cell r="V684">
            <v>0.66465706010582803</v>
          </cell>
        </row>
        <row r="685">
          <cell r="L685">
            <v>0.13665670274899522</v>
          </cell>
          <cell r="M685">
            <v>0.13665670274899522</v>
          </cell>
          <cell r="N685">
            <v>0.13665670274899522</v>
          </cell>
          <cell r="O685">
            <v>0.13665670274899522</v>
          </cell>
          <cell r="P685">
            <v>0.13665670274899522</v>
          </cell>
          <cell r="Q685">
            <v>0.13665670274899522</v>
          </cell>
          <cell r="R685">
            <v>0.13665670274899522</v>
          </cell>
          <cell r="S685">
            <v>0.13665670274899522</v>
          </cell>
          <cell r="T685">
            <v>0.136656702748995</v>
          </cell>
          <cell r="U685">
            <v>0.136656702748995</v>
          </cell>
          <cell r="V685">
            <v>0.136656702748995</v>
          </cell>
        </row>
        <row r="686">
          <cell r="L686">
            <v>0.19418976059331436</v>
          </cell>
          <cell r="M686">
            <v>0.19418976059331436</v>
          </cell>
          <cell r="N686">
            <v>0.19418976059331436</v>
          </cell>
          <cell r="O686">
            <v>0.19418976059331436</v>
          </cell>
          <cell r="P686">
            <v>0.19418976059331436</v>
          </cell>
          <cell r="Q686">
            <v>0.19418976059331436</v>
          </cell>
          <cell r="R686">
            <v>0.19418976059331436</v>
          </cell>
          <cell r="S686">
            <v>0.19418976059331436</v>
          </cell>
          <cell r="T686">
            <v>0.194189760593314</v>
          </cell>
          <cell r="U686">
            <v>0.194189760593314</v>
          </cell>
          <cell r="V686">
            <v>0.194189760593314</v>
          </cell>
        </row>
        <row r="687">
          <cell r="L687">
            <v>4.4964765518628316E-3</v>
          </cell>
          <cell r="M687">
            <v>4.4964765518628316E-3</v>
          </cell>
          <cell r="N687">
            <v>4.4964765518628316E-3</v>
          </cell>
          <cell r="O687">
            <v>4.4964765518628316E-3</v>
          </cell>
          <cell r="P687">
            <v>4.4964765518628316E-3</v>
          </cell>
          <cell r="Q687">
            <v>4.4964765518628316E-3</v>
          </cell>
          <cell r="R687">
            <v>4.4964765518628316E-3</v>
          </cell>
          <cell r="S687">
            <v>4.4964765518628316E-3</v>
          </cell>
          <cell r="T687">
            <v>4.4964765518628299E-3</v>
          </cell>
          <cell r="U687">
            <v>4.4964765518628299E-3</v>
          </cell>
          <cell r="V687">
            <v>4.4964765518628299E-3</v>
          </cell>
        </row>
        <row r="688">
          <cell r="L688">
            <v>0</v>
          </cell>
          <cell r="M688">
            <v>0</v>
          </cell>
          <cell r="N688">
            <v>0</v>
          </cell>
          <cell r="O688">
            <v>0</v>
          </cell>
          <cell r="P688">
            <v>0</v>
          </cell>
          <cell r="Q688">
            <v>0</v>
          </cell>
          <cell r="R688">
            <v>0</v>
          </cell>
          <cell r="S688">
            <v>0</v>
          </cell>
          <cell r="T688">
            <v>0</v>
          </cell>
          <cell r="U688">
            <v>0</v>
          </cell>
          <cell r="V688">
            <v>0</v>
          </cell>
        </row>
        <row r="689">
          <cell r="L689">
            <v>0</v>
          </cell>
          <cell r="M689">
            <v>0</v>
          </cell>
          <cell r="N689">
            <v>0</v>
          </cell>
          <cell r="O689">
            <v>0</v>
          </cell>
          <cell r="P689">
            <v>0</v>
          </cell>
          <cell r="Q689">
            <v>0</v>
          </cell>
          <cell r="R689">
            <v>0</v>
          </cell>
          <cell r="S689">
            <v>0</v>
          </cell>
          <cell r="T689">
            <v>0</v>
          </cell>
          <cell r="U689">
            <v>0</v>
          </cell>
          <cell r="V689">
            <v>0</v>
          </cell>
        </row>
        <row r="690">
          <cell r="M690">
            <v>0</v>
          </cell>
          <cell r="N690">
            <v>20678.7639948</v>
          </cell>
          <cell r="O690">
            <v>17276.472351519213</v>
          </cell>
          <cell r="P690">
            <v>13711.681963217941</v>
          </cell>
          <cell r="Q690">
            <v>9807.8662104120212</v>
          </cell>
          <cell r="R690">
            <v>5537.7785521026835</v>
          </cell>
          <cell r="S690">
            <v>899.31641494999997</v>
          </cell>
          <cell r="T690">
            <v>678.60039334999999</v>
          </cell>
          <cell r="U690">
            <v>678.60039334999999</v>
          </cell>
          <cell r="V690">
            <v>678.60039334999999</v>
          </cell>
        </row>
        <row r="691">
          <cell r="L691">
            <v>0.66465706010582759</v>
          </cell>
          <cell r="M691">
            <v>0.66465706010582759</v>
          </cell>
          <cell r="N691">
            <v>0.66465706010582759</v>
          </cell>
          <cell r="O691">
            <v>0.66465706010582759</v>
          </cell>
          <cell r="P691">
            <v>0.66465706010582759</v>
          </cell>
          <cell r="Q691">
            <v>0.66465706010582759</v>
          </cell>
          <cell r="R691">
            <v>0.66465706010582759</v>
          </cell>
          <cell r="S691">
            <v>0.66465706010582759</v>
          </cell>
          <cell r="T691">
            <v>0.66465706010582803</v>
          </cell>
          <cell r="U691">
            <v>0.66465706010582803</v>
          </cell>
          <cell r="V691">
            <v>0.66465706010582803</v>
          </cell>
        </row>
        <row r="692">
          <cell r="L692">
            <v>0.13665670274899522</v>
          </cell>
          <cell r="M692">
            <v>0.13665670274899522</v>
          </cell>
          <cell r="N692">
            <v>0.13665670274899522</v>
          </cell>
          <cell r="O692">
            <v>0.13665670274899522</v>
          </cell>
          <cell r="P692">
            <v>0.13665670274899522</v>
          </cell>
          <cell r="Q692">
            <v>0.13665670274899522</v>
          </cell>
          <cell r="R692">
            <v>0.13665670274899522</v>
          </cell>
          <cell r="S692">
            <v>0.13665670274899522</v>
          </cell>
          <cell r="T692">
            <v>0.136656702748995</v>
          </cell>
          <cell r="U692">
            <v>0.136656702748995</v>
          </cell>
          <cell r="V692">
            <v>0.136656702748995</v>
          </cell>
        </row>
        <row r="693">
          <cell r="L693">
            <v>0.19418976059331436</v>
          </cell>
          <cell r="M693">
            <v>0.19418976059331436</v>
          </cell>
          <cell r="N693">
            <v>0.19418976059331436</v>
          </cell>
          <cell r="O693">
            <v>0.19418976059331436</v>
          </cell>
          <cell r="P693">
            <v>0.19418976059331436</v>
          </cell>
          <cell r="Q693">
            <v>0.19418976059331436</v>
          </cell>
          <cell r="R693">
            <v>0.19418976059331436</v>
          </cell>
          <cell r="S693">
            <v>0.19418976059331436</v>
          </cell>
          <cell r="T693">
            <v>0.194189760593314</v>
          </cell>
          <cell r="U693">
            <v>0.194189760593314</v>
          </cell>
          <cell r="V693">
            <v>0.194189760593314</v>
          </cell>
        </row>
        <row r="694">
          <cell r="L694">
            <v>4.4964765518628316E-3</v>
          </cell>
          <cell r="M694">
            <v>4.4964765518628316E-3</v>
          </cell>
          <cell r="N694">
            <v>4.4964765518628316E-3</v>
          </cell>
          <cell r="O694">
            <v>4.4964765518628316E-3</v>
          </cell>
          <cell r="P694">
            <v>4.4964765518628316E-3</v>
          </cell>
          <cell r="Q694">
            <v>4.4964765518628316E-3</v>
          </cell>
          <cell r="R694">
            <v>4.4964765518628316E-3</v>
          </cell>
          <cell r="S694">
            <v>4.4964765518628316E-3</v>
          </cell>
          <cell r="T694">
            <v>4.4964765518628299E-3</v>
          </cell>
          <cell r="U694">
            <v>4.4964765518628299E-3</v>
          </cell>
          <cell r="V694">
            <v>4.4964765518628299E-3</v>
          </cell>
        </row>
        <row r="695">
          <cell r="L695">
            <v>0</v>
          </cell>
          <cell r="M695">
            <v>0</v>
          </cell>
          <cell r="N695">
            <v>0</v>
          </cell>
          <cell r="O695">
            <v>0</v>
          </cell>
          <cell r="P695">
            <v>0</v>
          </cell>
          <cell r="Q695">
            <v>0</v>
          </cell>
          <cell r="R695">
            <v>0</v>
          </cell>
          <cell r="S695">
            <v>0</v>
          </cell>
          <cell r="T695">
            <v>0</v>
          </cell>
          <cell r="U695">
            <v>0</v>
          </cell>
          <cell r="V695">
            <v>0</v>
          </cell>
        </row>
        <row r="696">
          <cell r="L696">
            <v>0</v>
          </cell>
          <cell r="M696">
            <v>0</v>
          </cell>
          <cell r="N696">
            <v>0</v>
          </cell>
          <cell r="O696">
            <v>0</v>
          </cell>
          <cell r="P696">
            <v>0</v>
          </cell>
          <cell r="Q696">
            <v>0</v>
          </cell>
          <cell r="R696">
            <v>0</v>
          </cell>
          <cell r="S696">
            <v>0</v>
          </cell>
          <cell r="T696">
            <v>0</v>
          </cell>
          <cell r="U696">
            <v>0</v>
          </cell>
          <cell r="V696">
            <v>0</v>
          </cell>
        </row>
        <row r="697">
          <cell r="M697">
            <v>0</v>
          </cell>
          <cell r="N697">
            <v>0</v>
          </cell>
          <cell r="O697">
            <v>0</v>
          </cell>
          <cell r="P697">
            <v>0</v>
          </cell>
          <cell r="Q697">
            <v>0</v>
          </cell>
          <cell r="R697">
            <v>0</v>
          </cell>
          <cell r="S697">
            <v>0</v>
          </cell>
          <cell r="T697">
            <v>0</v>
          </cell>
          <cell r="U697">
            <v>0</v>
          </cell>
          <cell r="V697">
            <v>0</v>
          </cell>
        </row>
        <row r="698">
          <cell r="L698">
            <v>0.65616056135160927</v>
          </cell>
          <cell r="M698">
            <v>0.6528095406843335</v>
          </cell>
          <cell r="N698">
            <v>0.6528095406843335</v>
          </cell>
          <cell r="O698">
            <v>0.6528095406843335</v>
          </cell>
          <cell r="P698">
            <v>0.6528095406843335</v>
          </cell>
          <cell r="Q698">
            <v>0.6528095406843335</v>
          </cell>
          <cell r="R698">
            <v>0.6528095406843335</v>
          </cell>
          <cell r="S698">
            <v>0.6528095406843335</v>
          </cell>
          <cell r="T698">
            <v>0.65280954068433406</v>
          </cell>
          <cell r="U698">
            <v>0.65280954068433406</v>
          </cell>
          <cell r="V698">
            <v>0.65280954068433406</v>
          </cell>
        </row>
        <row r="699">
          <cell r="L699">
            <v>0.13144201116008408</v>
          </cell>
          <cell r="M699">
            <v>0.13422079551641686</v>
          </cell>
          <cell r="N699">
            <v>0.13422079551641686</v>
          </cell>
          <cell r="O699">
            <v>0.13422079551641686</v>
          </cell>
          <cell r="P699">
            <v>0.13422079551641686</v>
          </cell>
          <cell r="Q699">
            <v>0.13422079551641686</v>
          </cell>
          <cell r="R699">
            <v>0.13422079551641686</v>
          </cell>
          <cell r="S699">
            <v>0.13422079551641686</v>
          </cell>
          <cell r="T699">
            <v>0.134220795516417</v>
          </cell>
          <cell r="U699">
            <v>0.134220795516417</v>
          </cell>
          <cell r="V699">
            <v>0.134220795516417</v>
          </cell>
        </row>
        <row r="700">
          <cell r="L700">
            <v>0.1904052487341174</v>
          </cell>
          <cell r="M700">
            <v>0.19072832597059591</v>
          </cell>
          <cell r="N700">
            <v>0.19072832597059591</v>
          </cell>
          <cell r="O700">
            <v>0.19072832597059591</v>
          </cell>
          <cell r="P700">
            <v>0.19072832597059591</v>
          </cell>
          <cell r="Q700">
            <v>0.19072832597059591</v>
          </cell>
          <cell r="R700">
            <v>0.19072832597059591</v>
          </cell>
          <cell r="S700">
            <v>0.19072832597059591</v>
          </cell>
          <cell r="T700">
            <v>0.190728325970596</v>
          </cell>
          <cell r="U700">
            <v>0.190728325970596</v>
          </cell>
          <cell r="V700">
            <v>0.190728325970596</v>
          </cell>
        </row>
        <row r="701">
          <cell r="L701">
            <v>4.1881098579968079E-3</v>
          </cell>
          <cell r="M701">
            <v>4.4163268077707348E-3</v>
          </cell>
          <cell r="N701">
            <v>4.4163268077707348E-3</v>
          </cell>
          <cell r="O701">
            <v>4.4163268077707348E-3</v>
          </cell>
          <cell r="P701">
            <v>4.4163268077707348E-3</v>
          </cell>
          <cell r="Q701">
            <v>4.4163268077707348E-3</v>
          </cell>
          <cell r="R701">
            <v>4.4163268077707348E-3</v>
          </cell>
          <cell r="S701">
            <v>4.4163268077707348E-3</v>
          </cell>
          <cell r="T701">
            <v>4.4163268077707296E-3</v>
          </cell>
          <cell r="U701">
            <v>4.4163268077707296E-3</v>
          </cell>
          <cell r="V701">
            <v>4.4163268077707296E-3</v>
          </cell>
        </row>
        <row r="702">
          <cell r="L702">
            <v>6.5294602125279847E-3</v>
          </cell>
          <cell r="M702">
            <v>6.9155207244350776E-3</v>
          </cell>
          <cell r="N702">
            <v>6.9155207244350776E-3</v>
          </cell>
          <cell r="O702">
            <v>6.9155207244350776E-3</v>
          </cell>
          <cell r="P702">
            <v>6.9155207244350776E-3</v>
          </cell>
          <cell r="Q702">
            <v>6.9155207244350776E-3</v>
          </cell>
          <cell r="R702">
            <v>6.9155207244350776E-3</v>
          </cell>
          <cell r="S702">
            <v>6.9155207244350776E-3</v>
          </cell>
          <cell r="T702">
            <v>6.9155207244350802E-3</v>
          </cell>
          <cell r="U702">
            <v>6.9155207244350802E-3</v>
          </cell>
          <cell r="V702">
            <v>6.9155207244350802E-3</v>
          </cell>
        </row>
        <row r="703">
          <cell r="L703">
            <v>1.1274608683664498E-2</v>
          </cell>
          <cell r="M703">
            <v>1.0909490296447853E-2</v>
          </cell>
          <cell r="N703">
            <v>1.0909490296447853E-2</v>
          </cell>
          <cell r="O703">
            <v>1.0909490296447853E-2</v>
          </cell>
          <cell r="P703">
            <v>1.0909490296447853E-2</v>
          </cell>
          <cell r="Q703">
            <v>1.0909490296447853E-2</v>
          </cell>
          <cell r="R703">
            <v>1.0909490296447853E-2</v>
          </cell>
          <cell r="S703">
            <v>1.0909490296447853E-2</v>
          </cell>
          <cell r="T703">
            <v>1.09094902964479E-2</v>
          </cell>
          <cell r="U703">
            <v>1.09094902964479E-2</v>
          </cell>
          <cell r="V703">
            <v>1.09094902964479E-2</v>
          </cell>
        </row>
        <row r="704">
          <cell r="M704">
            <v>0</v>
          </cell>
          <cell r="N704">
            <v>0</v>
          </cell>
          <cell r="O704">
            <v>0</v>
          </cell>
          <cell r="P704">
            <v>0</v>
          </cell>
          <cell r="Q704">
            <v>0</v>
          </cell>
          <cell r="R704">
            <v>0</v>
          </cell>
          <cell r="S704">
            <v>0</v>
          </cell>
          <cell r="T704">
            <v>0</v>
          </cell>
          <cell r="U704">
            <v>0</v>
          </cell>
          <cell r="V704">
            <v>0</v>
          </cell>
        </row>
        <row r="705">
          <cell r="L705">
            <v>0.65616056135160927</v>
          </cell>
          <cell r="M705">
            <v>0.6528095406843335</v>
          </cell>
          <cell r="N705">
            <v>0.6528095406843335</v>
          </cell>
          <cell r="O705">
            <v>0.6528095406843335</v>
          </cell>
          <cell r="P705">
            <v>0.6528095406843335</v>
          </cell>
          <cell r="Q705">
            <v>0.6528095406843335</v>
          </cell>
          <cell r="R705">
            <v>0.6528095406843335</v>
          </cell>
          <cell r="S705">
            <v>0.6528095406843335</v>
          </cell>
          <cell r="T705">
            <v>0.65280954068433406</v>
          </cell>
          <cell r="U705">
            <v>0.65280954068433406</v>
          </cell>
          <cell r="V705">
            <v>0.65280954068433406</v>
          </cell>
        </row>
        <row r="706">
          <cell r="L706">
            <v>0.13144201116008408</v>
          </cell>
          <cell r="M706">
            <v>0.13422079551641686</v>
          </cell>
          <cell r="N706">
            <v>0.13422079551641686</v>
          </cell>
          <cell r="O706">
            <v>0.13422079551641686</v>
          </cell>
          <cell r="P706">
            <v>0.13422079551641686</v>
          </cell>
          <cell r="Q706">
            <v>0.13422079551641686</v>
          </cell>
          <cell r="R706">
            <v>0.13422079551641686</v>
          </cell>
          <cell r="S706">
            <v>0.13422079551641686</v>
          </cell>
          <cell r="T706">
            <v>0.134220795516417</v>
          </cell>
          <cell r="U706">
            <v>0.134220795516417</v>
          </cell>
          <cell r="V706">
            <v>0.134220795516417</v>
          </cell>
        </row>
        <row r="707">
          <cell r="L707">
            <v>0.1904052487341174</v>
          </cell>
          <cell r="M707">
            <v>0.19072832597059591</v>
          </cell>
          <cell r="N707">
            <v>0.19072832597059591</v>
          </cell>
          <cell r="O707">
            <v>0.19072832597059591</v>
          </cell>
          <cell r="P707">
            <v>0.19072832597059591</v>
          </cell>
          <cell r="Q707">
            <v>0.19072832597059591</v>
          </cell>
          <cell r="R707">
            <v>0.19072832597059591</v>
          </cell>
          <cell r="S707">
            <v>0.19072832597059591</v>
          </cell>
          <cell r="T707">
            <v>0.190728325970596</v>
          </cell>
          <cell r="U707">
            <v>0.190728325970596</v>
          </cell>
          <cell r="V707">
            <v>0.190728325970596</v>
          </cell>
        </row>
        <row r="708">
          <cell r="L708">
            <v>4.1881098579968079E-3</v>
          </cell>
          <cell r="M708">
            <v>4.4163268077707348E-3</v>
          </cell>
          <cell r="N708">
            <v>4.4163268077707348E-3</v>
          </cell>
          <cell r="O708">
            <v>4.4163268077707348E-3</v>
          </cell>
          <cell r="P708">
            <v>4.4163268077707348E-3</v>
          </cell>
          <cell r="Q708">
            <v>4.4163268077707348E-3</v>
          </cell>
          <cell r="R708">
            <v>4.4163268077707348E-3</v>
          </cell>
          <cell r="S708">
            <v>4.4163268077707348E-3</v>
          </cell>
          <cell r="T708">
            <v>4.4163268077707296E-3</v>
          </cell>
          <cell r="U708">
            <v>4.4163268077707296E-3</v>
          </cell>
          <cell r="V708">
            <v>4.4163268077707296E-3</v>
          </cell>
        </row>
        <row r="709">
          <cell r="L709">
            <v>6.5294602125279847E-3</v>
          </cell>
          <cell r="M709">
            <v>6.9155207244350776E-3</v>
          </cell>
          <cell r="N709">
            <v>6.9155207244350776E-3</v>
          </cell>
          <cell r="O709">
            <v>6.9155207244350776E-3</v>
          </cell>
          <cell r="P709">
            <v>6.9155207244350776E-3</v>
          </cell>
          <cell r="Q709">
            <v>6.9155207244350776E-3</v>
          </cell>
          <cell r="R709">
            <v>6.9155207244350776E-3</v>
          </cell>
          <cell r="S709">
            <v>6.9155207244350776E-3</v>
          </cell>
          <cell r="T709">
            <v>6.9155207244350802E-3</v>
          </cell>
          <cell r="U709">
            <v>6.9155207244350802E-3</v>
          </cell>
          <cell r="V709">
            <v>6.9155207244350802E-3</v>
          </cell>
        </row>
        <row r="710">
          <cell r="L710">
            <v>1.1274608683664498E-2</v>
          </cell>
          <cell r="M710">
            <v>1.0909490296447853E-2</v>
          </cell>
          <cell r="N710">
            <v>1.0909490296447853E-2</v>
          </cell>
          <cell r="O710">
            <v>1.0909490296447853E-2</v>
          </cell>
          <cell r="P710">
            <v>1.0909490296447853E-2</v>
          </cell>
          <cell r="Q710">
            <v>1.0909490296447853E-2</v>
          </cell>
          <cell r="R710">
            <v>1.0909490296447853E-2</v>
          </cell>
          <cell r="S710">
            <v>1.0909490296447853E-2</v>
          </cell>
          <cell r="T710">
            <v>1.09094902964479E-2</v>
          </cell>
          <cell r="U710">
            <v>1.09094902964479E-2</v>
          </cell>
          <cell r="V710">
            <v>1.09094902964479E-2</v>
          </cell>
        </row>
        <row r="711">
          <cell r="M711">
            <v>0</v>
          </cell>
          <cell r="N711">
            <v>59679.201408198998</v>
          </cell>
          <cell r="O711">
            <v>80342.582711713912</v>
          </cell>
          <cell r="P711">
            <v>80342.582711713912</v>
          </cell>
          <cell r="Q711">
            <v>80342.582711713912</v>
          </cell>
          <cell r="R711">
            <v>80342.582711713912</v>
          </cell>
          <cell r="S711">
            <v>80342.582711713912</v>
          </cell>
          <cell r="T711">
            <v>80342.582711713912</v>
          </cell>
          <cell r="U711">
            <v>80342.582711713912</v>
          </cell>
          <cell r="V711">
            <v>80342.582711713912</v>
          </cell>
        </row>
        <row r="712">
          <cell r="L712">
            <v>0.6670118100880098</v>
          </cell>
          <cell r="M712">
            <v>0.6670118100880098</v>
          </cell>
          <cell r="N712">
            <v>0.6670118100880098</v>
          </cell>
          <cell r="O712">
            <v>0.6670118100880098</v>
          </cell>
          <cell r="P712">
            <v>0.6670118100880098</v>
          </cell>
          <cell r="Q712">
            <v>0.6670118100880098</v>
          </cell>
          <cell r="R712">
            <v>0.6670118100880098</v>
          </cell>
          <cell r="S712">
            <v>0.6670118100880098</v>
          </cell>
          <cell r="T712">
            <v>0.66701181008801025</v>
          </cell>
          <cell r="U712">
            <v>0.66701181008801025</v>
          </cell>
          <cell r="V712">
            <v>0.66701181008801025</v>
          </cell>
        </row>
        <row r="713">
          <cell r="L713">
            <v>0.1531932747805235</v>
          </cell>
          <cell r="M713">
            <v>0.1531932747805235</v>
          </cell>
          <cell r="N713">
            <v>0.1531932747805235</v>
          </cell>
          <cell r="O713">
            <v>0.1531932747805235</v>
          </cell>
          <cell r="P713">
            <v>0.1531932747805235</v>
          </cell>
          <cell r="Q713">
            <v>0.1531932747805235</v>
          </cell>
          <cell r="R713">
            <v>0.1531932747805235</v>
          </cell>
          <cell r="S713">
            <v>0.1531932747805235</v>
          </cell>
          <cell r="T713">
            <v>0.153193274780523</v>
          </cell>
          <cell r="U713">
            <v>0.153193274780523</v>
          </cell>
          <cell r="V713">
            <v>0.153193274780523</v>
          </cell>
        </row>
        <row r="714">
          <cell r="L714">
            <v>0.17639014629857197</v>
          </cell>
          <cell r="M714">
            <v>0.17639014629857197</v>
          </cell>
          <cell r="N714">
            <v>0.17639014629857197</v>
          </cell>
          <cell r="O714">
            <v>0.17639014629857197</v>
          </cell>
          <cell r="P714">
            <v>0.17639014629857197</v>
          </cell>
          <cell r="Q714">
            <v>0.17639014629857197</v>
          </cell>
          <cell r="R714">
            <v>0.17639014629857197</v>
          </cell>
          <cell r="S714">
            <v>0.17639014629857197</v>
          </cell>
          <cell r="T714">
            <v>0.176390146298572</v>
          </cell>
          <cell r="U714">
            <v>0.176390146298572</v>
          </cell>
          <cell r="V714">
            <v>0.176390146298572</v>
          </cell>
        </row>
        <row r="715">
          <cell r="L715">
            <v>3.4047688328948059E-3</v>
          </cell>
          <cell r="M715">
            <v>3.4047688328948059E-3</v>
          </cell>
          <cell r="N715">
            <v>3.4047688328948059E-3</v>
          </cell>
          <cell r="O715">
            <v>3.4047688328948059E-3</v>
          </cell>
          <cell r="P715">
            <v>3.4047688328948059E-3</v>
          </cell>
          <cell r="Q715">
            <v>3.4047688328948059E-3</v>
          </cell>
          <cell r="R715">
            <v>3.4047688328948059E-3</v>
          </cell>
          <cell r="S715">
            <v>3.4047688328948059E-3</v>
          </cell>
          <cell r="T715">
            <v>3.4047688328948098E-3</v>
          </cell>
          <cell r="U715">
            <v>3.4047688328948098E-3</v>
          </cell>
          <cell r="V715">
            <v>3.4047688328948098E-3</v>
          </cell>
        </row>
        <row r="716">
          <cell r="L716">
            <v>0</v>
          </cell>
          <cell r="M716">
            <v>0</v>
          </cell>
          <cell r="N716">
            <v>0</v>
          </cell>
          <cell r="O716">
            <v>0</v>
          </cell>
          <cell r="P716">
            <v>0</v>
          </cell>
          <cell r="Q716">
            <v>0</v>
          </cell>
          <cell r="R716">
            <v>0</v>
          </cell>
          <cell r="S716">
            <v>0</v>
          </cell>
          <cell r="T716">
            <v>0</v>
          </cell>
          <cell r="U716">
            <v>0</v>
          </cell>
          <cell r="V716">
            <v>0</v>
          </cell>
        </row>
        <row r="717">
          <cell r="L717">
            <v>0</v>
          </cell>
          <cell r="M717">
            <v>0</v>
          </cell>
          <cell r="N717">
            <v>0</v>
          </cell>
          <cell r="O717">
            <v>0</v>
          </cell>
          <cell r="P717">
            <v>0</v>
          </cell>
          <cell r="Q717">
            <v>0</v>
          </cell>
          <cell r="R717">
            <v>0</v>
          </cell>
          <cell r="S717">
            <v>0</v>
          </cell>
          <cell r="T717">
            <v>0</v>
          </cell>
          <cell r="U717">
            <v>0</v>
          </cell>
          <cell r="V717">
            <v>0</v>
          </cell>
        </row>
        <row r="718">
          <cell r="M718">
            <v>0</v>
          </cell>
          <cell r="N718">
            <v>31683.619259449999</v>
          </cell>
          <cell r="O718">
            <v>25867.557605000002</v>
          </cell>
          <cell r="P718">
            <v>30538.546047500007</v>
          </cell>
          <cell r="Q718">
            <v>18630.57820750001</v>
          </cell>
          <cell r="R718">
            <v>23775.601117750008</v>
          </cell>
          <cell r="S718">
            <v>29290.785467000009</v>
          </cell>
          <cell r="T718">
            <v>18578.009577000008</v>
          </cell>
          <cell r="U718">
            <v>18578.009577000008</v>
          </cell>
          <cell r="V718">
            <v>18578.009577000008</v>
          </cell>
        </row>
        <row r="719">
          <cell r="L719">
            <v>1</v>
          </cell>
          <cell r="M719">
            <v>1</v>
          </cell>
          <cell r="N719">
            <v>1</v>
          </cell>
          <cell r="O719">
            <v>1</v>
          </cell>
          <cell r="P719">
            <v>1</v>
          </cell>
          <cell r="Q719">
            <v>1</v>
          </cell>
          <cell r="R719">
            <v>1</v>
          </cell>
          <cell r="S719">
            <v>1</v>
          </cell>
          <cell r="T719">
            <v>1</v>
          </cell>
          <cell r="U719">
            <v>1</v>
          </cell>
          <cell r="V719">
            <v>1</v>
          </cell>
        </row>
        <row r="720">
          <cell r="L720">
            <v>0</v>
          </cell>
          <cell r="M720">
            <v>0</v>
          </cell>
          <cell r="N720">
            <v>0</v>
          </cell>
          <cell r="O720">
            <v>0</v>
          </cell>
          <cell r="P720">
            <v>0</v>
          </cell>
          <cell r="Q720">
            <v>0</v>
          </cell>
          <cell r="R720">
            <v>0</v>
          </cell>
          <cell r="S720">
            <v>0</v>
          </cell>
          <cell r="T720">
            <v>0</v>
          </cell>
          <cell r="U720">
            <v>0</v>
          </cell>
          <cell r="V720">
            <v>0</v>
          </cell>
        </row>
        <row r="721">
          <cell r="L721">
            <v>0</v>
          </cell>
          <cell r="M721">
            <v>0</v>
          </cell>
          <cell r="N721">
            <v>0</v>
          </cell>
          <cell r="O721">
            <v>0</v>
          </cell>
          <cell r="P721">
            <v>0</v>
          </cell>
          <cell r="Q721">
            <v>0</v>
          </cell>
          <cell r="R721">
            <v>0</v>
          </cell>
          <cell r="S721">
            <v>0</v>
          </cell>
          <cell r="T721">
            <v>0</v>
          </cell>
          <cell r="U721">
            <v>0</v>
          </cell>
          <cell r="V721">
            <v>0</v>
          </cell>
        </row>
        <row r="722">
          <cell r="L722">
            <v>0</v>
          </cell>
          <cell r="M722">
            <v>0</v>
          </cell>
          <cell r="N722">
            <v>0</v>
          </cell>
          <cell r="O722">
            <v>0</v>
          </cell>
          <cell r="P722">
            <v>0</v>
          </cell>
          <cell r="Q722">
            <v>0</v>
          </cell>
          <cell r="R722">
            <v>0</v>
          </cell>
          <cell r="S722">
            <v>0</v>
          </cell>
          <cell r="T722">
            <v>0</v>
          </cell>
          <cell r="U722">
            <v>0</v>
          </cell>
          <cell r="V722">
            <v>0</v>
          </cell>
        </row>
        <row r="723">
          <cell r="L723">
            <v>0</v>
          </cell>
          <cell r="M723">
            <v>0</v>
          </cell>
          <cell r="N723">
            <v>0</v>
          </cell>
          <cell r="O723">
            <v>0</v>
          </cell>
          <cell r="P723">
            <v>0</v>
          </cell>
          <cell r="Q723">
            <v>0</v>
          </cell>
          <cell r="R723">
            <v>0</v>
          </cell>
          <cell r="S723">
            <v>0</v>
          </cell>
          <cell r="T723">
            <v>0</v>
          </cell>
          <cell r="U723">
            <v>0</v>
          </cell>
          <cell r="V723">
            <v>0</v>
          </cell>
        </row>
        <row r="724">
          <cell r="L724">
            <v>0</v>
          </cell>
          <cell r="M724">
            <v>0</v>
          </cell>
          <cell r="N724">
            <v>0</v>
          </cell>
          <cell r="O724">
            <v>0</v>
          </cell>
          <cell r="P724">
            <v>0</v>
          </cell>
          <cell r="Q724">
            <v>0</v>
          </cell>
          <cell r="R724">
            <v>0</v>
          </cell>
          <cell r="S724">
            <v>0</v>
          </cell>
          <cell r="T724">
            <v>0</v>
          </cell>
          <cell r="U724">
            <v>0</v>
          </cell>
          <cell r="V724">
            <v>0</v>
          </cell>
        </row>
        <row r="725">
          <cell r="M725">
            <v>0</v>
          </cell>
          <cell r="N725">
            <v>0</v>
          </cell>
          <cell r="O725">
            <v>372.91666666666663</v>
          </cell>
          <cell r="P725">
            <v>372.91666666666663</v>
          </cell>
          <cell r="Q725">
            <v>398.99642966666687</v>
          </cell>
          <cell r="R725">
            <v>488.84074511666688</v>
          </cell>
          <cell r="S725">
            <v>832.30841531666692</v>
          </cell>
          <cell r="T725">
            <v>1175.7760855166669</v>
          </cell>
          <cell r="U725">
            <v>1175.7760855166669</v>
          </cell>
          <cell r="V725">
            <v>1175.7760855166669</v>
          </cell>
        </row>
        <row r="726">
          <cell r="L726">
            <v>1</v>
          </cell>
          <cell r="M726">
            <v>1</v>
          </cell>
          <cell r="N726">
            <v>1</v>
          </cell>
          <cell r="O726">
            <v>1</v>
          </cell>
          <cell r="P726">
            <v>1</v>
          </cell>
          <cell r="Q726">
            <v>1</v>
          </cell>
          <cell r="R726">
            <v>1</v>
          </cell>
          <cell r="S726">
            <v>1</v>
          </cell>
          <cell r="T726">
            <v>1</v>
          </cell>
          <cell r="U726">
            <v>1</v>
          </cell>
          <cell r="V726">
            <v>1</v>
          </cell>
        </row>
        <row r="727">
          <cell r="L727">
            <v>0</v>
          </cell>
          <cell r="M727">
            <v>0</v>
          </cell>
          <cell r="N727">
            <v>0</v>
          </cell>
          <cell r="O727">
            <v>0</v>
          </cell>
          <cell r="P727">
            <v>0</v>
          </cell>
          <cell r="Q727">
            <v>0</v>
          </cell>
          <cell r="R727">
            <v>0</v>
          </cell>
          <cell r="S727">
            <v>0</v>
          </cell>
          <cell r="T727">
            <v>0</v>
          </cell>
          <cell r="U727">
            <v>0</v>
          </cell>
          <cell r="V727">
            <v>0</v>
          </cell>
        </row>
        <row r="728">
          <cell r="L728">
            <v>0</v>
          </cell>
          <cell r="M728">
            <v>0</v>
          </cell>
          <cell r="N728">
            <v>0</v>
          </cell>
          <cell r="O728">
            <v>0</v>
          </cell>
          <cell r="P728">
            <v>0</v>
          </cell>
          <cell r="Q728">
            <v>0</v>
          </cell>
          <cell r="R728">
            <v>0</v>
          </cell>
          <cell r="S728">
            <v>0</v>
          </cell>
          <cell r="T728">
            <v>0</v>
          </cell>
          <cell r="U728">
            <v>0</v>
          </cell>
          <cell r="V728">
            <v>0</v>
          </cell>
        </row>
        <row r="729">
          <cell r="L729">
            <v>0</v>
          </cell>
          <cell r="M729">
            <v>0</v>
          </cell>
          <cell r="N729">
            <v>0</v>
          </cell>
          <cell r="O729">
            <v>0</v>
          </cell>
          <cell r="P729">
            <v>0</v>
          </cell>
          <cell r="Q729">
            <v>0</v>
          </cell>
          <cell r="R729">
            <v>0</v>
          </cell>
          <cell r="S729">
            <v>0</v>
          </cell>
          <cell r="T729">
            <v>0</v>
          </cell>
          <cell r="U729">
            <v>0</v>
          </cell>
          <cell r="V729">
            <v>0</v>
          </cell>
        </row>
        <row r="730">
          <cell r="L730">
            <v>0</v>
          </cell>
          <cell r="M730">
            <v>0</v>
          </cell>
          <cell r="N730">
            <v>0</v>
          </cell>
          <cell r="O730">
            <v>0</v>
          </cell>
          <cell r="P730">
            <v>0</v>
          </cell>
          <cell r="Q730">
            <v>0</v>
          </cell>
          <cell r="R730">
            <v>0</v>
          </cell>
          <cell r="S730">
            <v>0</v>
          </cell>
          <cell r="T730">
            <v>0</v>
          </cell>
          <cell r="U730">
            <v>0</v>
          </cell>
          <cell r="V730">
            <v>0</v>
          </cell>
        </row>
        <row r="731">
          <cell r="L731">
            <v>0</v>
          </cell>
          <cell r="M731">
            <v>0</v>
          </cell>
          <cell r="N731">
            <v>0</v>
          </cell>
          <cell r="O731">
            <v>0</v>
          </cell>
          <cell r="P731">
            <v>0</v>
          </cell>
          <cell r="Q731">
            <v>0</v>
          </cell>
          <cell r="R731">
            <v>0</v>
          </cell>
          <cell r="S731">
            <v>0</v>
          </cell>
          <cell r="T731">
            <v>0</v>
          </cell>
          <cell r="U731">
            <v>0</v>
          </cell>
          <cell r="V731">
            <v>0</v>
          </cell>
        </row>
        <row r="739">
          <cell r="M739">
            <v>0</v>
          </cell>
          <cell r="N739">
            <v>1776483.1456494399</v>
          </cell>
          <cell r="O739">
            <v>1861290.0905774566</v>
          </cell>
          <cell r="P739">
            <v>1940875.1644942926</v>
          </cell>
          <cell r="Q739">
            <v>2023784.55388253</v>
          </cell>
          <cell r="R739">
            <v>2109325.3256935547</v>
          </cell>
          <cell r="S739">
            <v>2197135.8099534251</v>
          </cell>
          <cell r="T739">
            <v>2287035.683170286</v>
          </cell>
          <cell r="U739">
            <v>2376935.5563871469</v>
          </cell>
          <cell r="V739">
            <v>2466835.4296040079</v>
          </cell>
        </row>
        <row r="740">
          <cell r="L740">
            <v>0.64498745795185308</v>
          </cell>
          <cell r="M740">
            <v>0.64498745795185308</v>
          </cell>
          <cell r="N740">
            <v>0.64498745795185308</v>
          </cell>
          <cell r="O740">
            <v>0.64498745795185308</v>
          </cell>
          <cell r="P740">
            <v>0.64498745795185308</v>
          </cell>
          <cell r="Q740">
            <v>0.66328056913958067</v>
          </cell>
          <cell r="R740">
            <v>0.64498745795185308</v>
          </cell>
          <cell r="S740">
            <v>0.64498745795185308</v>
          </cell>
          <cell r="T740">
            <v>0.64498745795185308</v>
          </cell>
          <cell r="U740">
            <v>0.64498745795185308</v>
          </cell>
          <cell r="V740">
            <v>0.64498745795185308</v>
          </cell>
        </row>
        <row r="741">
          <cell r="L741">
            <v>0.14368603086041931</v>
          </cell>
          <cell r="M741">
            <v>0.14368603086041931</v>
          </cell>
          <cell r="N741">
            <v>0.14368603086041931</v>
          </cell>
          <cell r="O741">
            <v>0.14368603086041931</v>
          </cell>
          <cell r="P741">
            <v>0.14368603086041931</v>
          </cell>
          <cell r="Q741">
            <v>0.14368603086041931</v>
          </cell>
          <cell r="R741">
            <v>0.14368603086041931</v>
          </cell>
          <cell r="S741">
            <v>0.14368603086041931</v>
          </cell>
          <cell r="T741">
            <v>0.14368603086041931</v>
          </cell>
          <cell r="U741">
            <v>0.14368603086041931</v>
          </cell>
          <cell r="V741">
            <v>0.14368603086041931</v>
          </cell>
        </row>
        <row r="742">
          <cell r="L742">
            <v>0.20792174235483285</v>
          </cell>
          <cell r="M742">
            <v>0.20792174235483285</v>
          </cell>
          <cell r="N742">
            <v>0.20792174235483285</v>
          </cell>
          <cell r="O742">
            <v>0.20792174235483285</v>
          </cell>
          <cell r="P742">
            <v>0.20792174235483285</v>
          </cell>
          <cell r="Q742">
            <v>0.1871004</v>
          </cell>
          <cell r="R742">
            <v>0.20792174235483285</v>
          </cell>
          <cell r="S742">
            <v>0.20792174235483285</v>
          </cell>
          <cell r="T742">
            <v>0.20792174235483285</v>
          </cell>
          <cell r="U742">
            <v>0.20792174235483285</v>
          </cell>
          <cell r="V742">
            <v>0.20792174235483285</v>
          </cell>
        </row>
        <row r="743">
          <cell r="L743">
            <v>3.4047688328948059E-3</v>
          </cell>
          <cell r="M743">
            <v>3.4047688328948059E-3</v>
          </cell>
          <cell r="N743">
            <v>3.4047688328948059E-3</v>
          </cell>
          <cell r="O743">
            <v>3.4047688328948059E-3</v>
          </cell>
          <cell r="P743">
            <v>3.4047688328948059E-3</v>
          </cell>
          <cell r="Q743">
            <v>5.9329999999999999E-3</v>
          </cell>
          <cell r="R743">
            <v>3.4047688328948059E-3</v>
          </cell>
          <cell r="S743">
            <v>3.4047688328948059E-3</v>
          </cell>
          <cell r="T743">
            <v>3.4047688328948059E-3</v>
          </cell>
          <cell r="U743">
            <v>3.4047688328948059E-3</v>
          </cell>
          <cell r="V743">
            <v>3.4047688328948059E-3</v>
          </cell>
        </row>
        <row r="744">
          <cell r="L744">
            <v>0</v>
          </cell>
          <cell r="M744">
            <v>0</v>
          </cell>
          <cell r="N744">
            <v>0</v>
          </cell>
          <cell r="O744">
            <v>0</v>
          </cell>
          <cell r="P744">
            <v>0</v>
          </cell>
          <cell r="Q744">
            <v>0</v>
          </cell>
          <cell r="R744">
            <v>0</v>
          </cell>
          <cell r="S744">
            <v>0</v>
          </cell>
          <cell r="T744">
            <v>0</v>
          </cell>
          <cell r="U744">
            <v>0</v>
          </cell>
          <cell r="V744">
            <v>0</v>
          </cell>
        </row>
        <row r="745">
          <cell r="L745">
            <v>0</v>
          </cell>
          <cell r="M745">
            <v>0</v>
          </cell>
          <cell r="N745">
            <v>0</v>
          </cell>
          <cell r="O745">
            <v>0</v>
          </cell>
          <cell r="P745">
            <v>0</v>
          </cell>
          <cell r="Q745">
            <v>0</v>
          </cell>
          <cell r="R745">
            <v>0</v>
          </cell>
          <cell r="S745">
            <v>0</v>
          </cell>
          <cell r="T745">
            <v>0</v>
          </cell>
          <cell r="U745">
            <v>0</v>
          </cell>
          <cell r="V745">
            <v>0</v>
          </cell>
        </row>
        <row r="759">
          <cell r="L759">
            <v>0</v>
          </cell>
          <cell r="M759">
            <v>0</v>
          </cell>
          <cell r="N759">
            <v>5606.4960000000001</v>
          </cell>
          <cell r="O759">
            <v>-4.0000000000304681E-2</v>
          </cell>
          <cell r="P759">
            <v>-4.0000000000304681E-2</v>
          </cell>
          <cell r="Q759">
            <v>-4.0000000000304681E-2</v>
          </cell>
          <cell r="R759">
            <v>0</v>
          </cell>
          <cell r="S759">
            <v>0</v>
          </cell>
          <cell r="T759">
            <v>0</v>
          </cell>
          <cell r="U759">
            <v>0</v>
          </cell>
          <cell r="V759">
            <v>0</v>
          </cell>
        </row>
        <row r="760">
          <cell r="L760">
            <v>0.98631613898594661</v>
          </cell>
          <cell r="M760">
            <v>0.98631613898594661</v>
          </cell>
          <cell r="N760">
            <v>0.98631613898594661</v>
          </cell>
          <cell r="O760">
            <v>0.98631613898594661</v>
          </cell>
          <cell r="P760">
            <v>0.98631613898594661</v>
          </cell>
          <cell r="Q760">
            <v>0.98631613898594661</v>
          </cell>
          <cell r="R760">
            <v>0.98631613898594661</v>
          </cell>
          <cell r="S760">
            <v>0.98631613898594661</v>
          </cell>
          <cell r="T760">
            <v>0.98631613898594706</v>
          </cell>
          <cell r="U760">
            <v>0.98631613898594706</v>
          </cell>
          <cell r="V760">
            <v>0.98631613898594706</v>
          </cell>
        </row>
        <row r="761">
          <cell r="L761">
            <v>4.6568040644573132E-3</v>
          </cell>
          <cell r="M761">
            <v>4.6568040644573132E-3</v>
          </cell>
          <cell r="N761">
            <v>4.6568040644573132E-3</v>
          </cell>
          <cell r="O761">
            <v>4.6568040644573132E-3</v>
          </cell>
          <cell r="P761">
            <v>4.6568040644573132E-3</v>
          </cell>
          <cell r="Q761">
            <v>4.6568040644573132E-3</v>
          </cell>
          <cell r="R761">
            <v>4.6568040644573132E-3</v>
          </cell>
          <cell r="S761">
            <v>4.6568040644573132E-3</v>
          </cell>
          <cell r="T761">
            <v>4.6568040644573098E-3</v>
          </cell>
          <cell r="U761">
            <v>4.6568040644573098E-3</v>
          </cell>
          <cell r="V761">
            <v>4.6568040644573098E-3</v>
          </cell>
        </row>
        <row r="762">
          <cell r="L762">
            <v>8.0626245129929493E-3</v>
          </cell>
          <cell r="M762">
            <v>8.0626245129929493E-3</v>
          </cell>
          <cell r="N762">
            <v>8.0626245129929493E-3</v>
          </cell>
          <cell r="O762">
            <v>8.0626245129929493E-3</v>
          </cell>
          <cell r="P762">
            <v>8.0626245129929493E-3</v>
          </cell>
          <cell r="Q762">
            <v>8.0626245129929493E-3</v>
          </cell>
          <cell r="R762">
            <v>8.0626245129929493E-3</v>
          </cell>
          <cell r="S762">
            <v>8.0626245129929493E-3</v>
          </cell>
          <cell r="T762">
            <v>8.0626245129929493E-3</v>
          </cell>
          <cell r="U762">
            <v>8.0626245129929493E-3</v>
          </cell>
          <cell r="V762">
            <v>8.0626245129929493E-3</v>
          </cell>
        </row>
        <row r="763">
          <cell r="L763">
            <v>9.644324366031218E-4</v>
          </cell>
          <cell r="M763">
            <v>9.644324366031218E-4</v>
          </cell>
          <cell r="N763">
            <v>9.644324366031218E-4</v>
          </cell>
          <cell r="O763">
            <v>9.644324366031218E-4</v>
          </cell>
          <cell r="P763">
            <v>9.644324366031218E-4</v>
          </cell>
          <cell r="Q763">
            <v>9.644324366031218E-4</v>
          </cell>
          <cell r="R763">
            <v>9.644324366031218E-4</v>
          </cell>
          <cell r="S763">
            <v>9.644324366031218E-4</v>
          </cell>
          <cell r="T763">
            <v>9.6443243660312202E-4</v>
          </cell>
          <cell r="U763">
            <v>9.6443243660312202E-4</v>
          </cell>
          <cell r="V763">
            <v>9.6443243660312202E-4</v>
          </cell>
        </row>
        <row r="764">
          <cell r="L764">
            <v>0</v>
          </cell>
          <cell r="M764">
            <v>0</v>
          </cell>
          <cell r="N764">
            <v>0</v>
          </cell>
          <cell r="O764">
            <v>0</v>
          </cell>
          <cell r="P764">
            <v>0</v>
          </cell>
          <cell r="Q764">
            <v>0</v>
          </cell>
          <cell r="R764">
            <v>0</v>
          </cell>
          <cell r="S764">
            <v>0</v>
          </cell>
          <cell r="T764">
            <v>0</v>
          </cell>
          <cell r="U764">
            <v>0</v>
          </cell>
          <cell r="V764">
            <v>0</v>
          </cell>
        </row>
        <row r="765">
          <cell r="L765">
            <v>0</v>
          </cell>
          <cell r="M765">
            <v>0</v>
          </cell>
          <cell r="N765">
            <v>0</v>
          </cell>
          <cell r="O765">
            <v>0</v>
          </cell>
          <cell r="P765">
            <v>0</v>
          </cell>
          <cell r="Q765">
            <v>0</v>
          </cell>
          <cell r="R765">
            <v>0</v>
          </cell>
          <cell r="S765">
            <v>0</v>
          </cell>
          <cell r="T765">
            <v>0</v>
          </cell>
          <cell r="U765">
            <v>0</v>
          </cell>
          <cell r="V765">
            <v>0</v>
          </cell>
        </row>
        <row r="766">
          <cell r="M766">
            <v>0</v>
          </cell>
          <cell r="N766">
            <v>176930.61499999999</v>
          </cell>
          <cell r="O766">
            <v>177701.63070015496</v>
          </cell>
          <cell r="P766">
            <v>177701.63070015496</v>
          </cell>
          <cell r="Q766">
            <v>177701.63070015496</v>
          </cell>
          <cell r="R766">
            <v>177701.63070015496</v>
          </cell>
          <cell r="S766">
            <v>177701.63070015496</v>
          </cell>
          <cell r="T766">
            <v>177701.63070015496</v>
          </cell>
          <cell r="U766">
            <v>177701.63070015496</v>
          </cell>
          <cell r="V766">
            <v>177701.63070015496</v>
          </cell>
        </row>
        <row r="767">
          <cell r="L767">
            <v>0.98631613898594661</v>
          </cell>
          <cell r="M767">
            <v>0.98631613898594661</v>
          </cell>
          <cell r="N767">
            <v>0.64825141231329031</v>
          </cell>
          <cell r="O767">
            <v>0.64971821490202419</v>
          </cell>
          <cell r="P767">
            <v>0.64971821490202419</v>
          </cell>
          <cell r="Q767">
            <v>0.64971821490202419</v>
          </cell>
          <cell r="R767">
            <v>0.64971821490202419</v>
          </cell>
          <cell r="S767">
            <v>0.64971821490202419</v>
          </cell>
          <cell r="T767">
            <v>0.64971821490202419</v>
          </cell>
          <cell r="U767">
            <v>0.64971821490202419</v>
          </cell>
          <cell r="V767">
            <v>0.64971821490202419</v>
          </cell>
        </row>
        <row r="768">
          <cell r="L768">
            <v>4.6568040644573132E-3</v>
          </cell>
          <cell r="M768">
            <v>4.6568040644573132E-3</v>
          </cell>
          <cell r="N768">
            <v>4.6568040644573132E-3</v>
          </cell>
          <cell r="O768">
            <v>4.6568040644573132E-3</v>
          </cell>
          <cell r="P768">
            <v>4.6568040644573132E-3</v>
          </cell>
          <cell r="Q768">
            <v>4.6568040644573132E-3</v>
          </cell>
          <cell r="R768">
            <v>4.6568040644573132E-3</v>
          </cell>
          <cell r="S768">
            <v>4.6568040644573132E-3</v>
          </cell>
          <cell r="T768">
            <v>4.6568040644573098E-3</v>
          </cell>
          <cell r="U768">
            <v>4.6568040644573098E-3</v>
          </cell>
          <cell r="V768">
            <v>4.6568040644573098E-3</v>
          </cell>
        </row>
        <row r="769">
          <cell r="L769">
            <v>8.0626245129929493E-3</v>
          </cell>
          <cell r="M769">
            <v>8.0626245129929493E-3</v>
          </cell>
          <cell r="N769">
            <v>0.34612735118564936</v>
          </cell>
          <cell r="O769">
            <v>0.34466054859691547</v>
          </cell>
          <cell r="P769">
            <v>0.34466054859691547</v>
          </cell>
          <cell r="Q769">
            <v>0.34466054859691547</v>
          </cell>
          <cell r="R769">
            <v>0.34466054859691547</v>
          </cell>
          <cell r="S769">
            <v>0.34466054859691547</v>
          </cell>
          <cell r="T769">
            <v>0.34466054859691547</v>
          </cell>
          <cell r="U769">
            <v>0.34466054859691547</v>
          </cell>
          <cell r="V769">
            <v>0.34466054859691547</v>
          </cell>
        </row>
        <row r="770">
          <cell r="L770">
            <v>9.644324366031218E-4</v>
          </cell>
          <cell r="M770">
            <v>9.644324366031218E-4</v>
          </cell>
          <cell r="N770">
            <v>9.644324366031218E-4</v>
          </cell>
          <cell r="O770">
            <v>9.644324366031218E-4</v>
          </cell>
          <cell r="P770">
            <v>9.644324366031218E-4</v>
          </cell>
          <cell r="Q770">
            <v>9.644324366031218E-4</v>
          </cell>
          <cell r="R770">
            <v>9.644324366031218E-4</v>
          </cell>
          <cell r="S770">
            <v>9.644324366031218E-4</v>
          </cell>
          <cell r="T770">
            <v>9.6443243660312202E-4</v>
          </cell>
          <cell r="U770">
            <v>9.6443243660312202E-4</v>
          </cell>
          <cell r="V770">
            <v>9.6443243660312202E-4</v>
          </cell>
        </row>
        <row r="771">
          <cell r="L771">
            <v>0</v>
          </cell>
          <cell r="M771">
            <v>0</v>
          </cell>
          <cell r="N771">
            <v>0</v>
          </cell>
          <cell r="O771">
            <v>0</v>
          </cell>
          <cell r="P771">
            <v>0</v>
          </cell>
          <cell r="Q771">
            <v>0</v>
          </cell>
          <cell r="R771">
            <v>0</v>
          </cell>
          <cell r="S771">
            <v>0</v>
          </cell>
          <cell r="T771">
            <v>0</v>
          </cell>
          <cell r="U771">
            <v>0</v>
          </cell>
          <cell r="V771">
            <v>0</v>
          </cell>
        </row>
        <row r="772">
          <cell r="L772">
            <v>0</v>
          </cell>
          <cell r="M772">
            <v>0</v>
          </cell>
          <cell r="N772">
            <v>0</v>
          </cell>
          <cell r="O772">
            <v>0</v>
          </cell>
          <cell r="P772">
            <v>0</v>
          </cell>
          <cell r="Q772">
            <v>0</v>
          </cell>
          <cell r="R772">
            <v>0</v>
          </cell>
          <cell r="S772">
            <v>0</v>
          </cell>
          <cell r="T772">
            <v>0</v>
          </cell>
          <cell r="U772">
            <v>0</v>
          </cell>
          <cell r="V772">
            <v>0</v>
          </cell>
        </row>
        <row r="773">
          <cell r="M773">
            <v>0</v>
          </cell>
          <cell r="N773">
            <v>21585.262999999999</v>
          </cell>
          <cell r="O773">
            <v>20182.548000000017</v>
          </cell>
          <cell r="P773">
            <v>18275.178169692212</v>
          </cell>
          <cell r="Q773">
            <v>16367.808339384384</v>
          </cell>
          <cell r="R773">
            <v>14771.820270624685</v>
          </cell>
          <cell r="S773">
            <v>13329.789422914613</v>
          </cell>
          <cell r="T773">
            <v>11899.521236519182</v>
          </cell>
          <cell r="U773">
            <v>11899.521236519182</v>
          </cell>
          <cell r="V773">
            <v>11899.521236519182</v>
          </cell>
        </row>
        <row r="774">
          <cell r="L774">
            <v>0.66305154699170299</v>
          </cell>
          <cell r="M774">
            <v>0.66305154699170299</v>
          </cell>
          <cell r="N774">
            <v>0.66305154699170299</v>
          </cell>
          <cell r="O774">
            <v>0.66305154699170299</v>
          </cell>
          <cell r="P774">
            <v>0.66305154699170299</v>
          </cell>
          <cell r="Q774">
            <v>0.66305154699170299</v>
          </cell>
          <cell r="R774">
            <v>0.66305154699170299</v>
          </cell>
          <cell r="S774">
            <v>0.66305154699170299</v>
          </cell>
          <cell r="T774">
            <v>0.66305154699170299</v>
          </cell>
          <cell r="U774">
            <v>0.66305154699170299</v>
          </cell>
          <cell r="V774">
            <v>0.66305154699170299</v>
          </cell>
        </row>
        <row r="775">
          <cell r="L775">
            <v>0.12538175489457984</v>
          </cell>
          <cell r="M775">
            <v>0.12538175489457984</v>
          </cell>
          <cell r="N775">
            <v>0.12538175489457984</v>
          </cell>
          <cell r="O775">
            <v>0.12538175489457984</v>
          </cell>
          <cell r="P775">
            <v>0.12538175489457984</v>
          </cell>
          <cell r="Q775">
            <v>0.12538175489457984</v>
          </cell>
          <cell r="R775">
            <v>0.12538175489457984</v>
          </cell>
          <cell r="S775">
            <v>0.12538175489457984</v>
          </cell>
          <cell r="T775">
            <v>0.12538175489458001</v>
          </cell>
          <cell r="U775">
            <v>0.12538175489458001</v>
          </cell>
          <cell r="V775">
            <v>0.12538175489458001</v>
          </cell>
        </row>
        <row r="776">
          <cell r="L776">
            <v>0.20632587457263837</v>
          </cell>
          <cell r="M776">
            <v>0.20632587457263837</v>
          </cell>
          <cell r="N776">
            <v>0.20632587457263837</v>
          </cell>
          <cell r="O776">
            <v>0.20632587457263837</v>
          </cell>
          <cell r="P776">
            <v>0.20632587457263837</v>
          </cell>
          <cell r="Q776">
            <v>0.20632587457263837</v>
          </cell>
          <cell r="R776">
            <v>0.20632587457263837</v>
          </cell>
          <cell r="S776">
            <v>0.20632587457263837</v>
          </cell>
          <cell r="T776">
            <v>0.20632587457263801</v>
          </cell>
          <cell r="U776">
            <v>0.20632587457263801</v>
          </cell>
          <cell r="V776">
            <v>0.20632587457263801</v>
          </cell>
        </row>
        <row r="777">
          <cell r="L777">
            <v>5.2408235410791775E-3</v>
          </cell>
          <cell r="M777">
            <v>5.2408235410791775E-3</v>
          </cell>
          <cell r="N777">
            <v>5.2408235410791775E-3</v>
          </cell>
          <cell r="O777">
            <v>5.2408235410791775E-3</v>
          </cell>
          <cell r="P777">
            <v>5.2408235410791775E-3</v>
          </cell>
          <cell r="Q777">
            <v>5.2408235410791775E-3</v>
          </cell>
          <cell r="R777">
            <v>5.2408235410791775E-3</v>
          </cell>
          <cell r="S777">
            <v>5.2408235410791775E-3</v>
          </cell>
          <cell r="T777">
            <v>5.2408235410791801E-3</v>
          </cell>
          <cell r="U777">
            <v>5.2408235410791801E-3</v>
          </cell>
          <cell r="V777">
            <v>5.2408235410791801E-3</v>
          </cell>
        </row>
        <row r="778">
          <cell r="L778">
            <v>0</v>
          </cell>
          <cell r="M778">
            <v>0</v>
          </cell>
          <cell r="N778">
            <v>0</v>
          </cell>
          <cell r="O778">
            <v>0</v>
          </cell>
          <cell r="P778">
            <v>0</v>
          </cell>
          <cell r="Q778">
            <v>0</v>
          </cell>
          <cell r="R778">
            <v>0</v>
          </cell>
          <cell r="S778">
            <v>0</v>
          </cell>
          <cell r="T778">
            <v>0</v>
          </cell>
          <cell r="U778">
            <v>0</v>
          </cell>
          <cell r="V778">
            <v>0</v>
          </cell>
        </row>
        <row r="779">
          <cell r="L779">
            <v>0</v>
          </cell>
          <cell r="M779">
            <v>0</v>
          </cell>
          <cell r="N779">
            <v>0</v>
          </cell>
          <cell r="O779">
            <v>0</v>
          </cell>
          <cell r="P779">
            <v>0</v>
          </cell>
          <cell r="Q779">
            <v>0</v>
          </cell>
          <cell r="R779">
            <v>0</v>
          </cell>
          <cell r="S779">
            <v>0</v>
          </cell>
          <cell r="T779">
            <v>0</v>
          </cell>
          <cell r="U779">
            <v>0</v>
          </cell>
          <cell r="V779">
            <v>0</v>
          </cell>
        </row>
        <row r="780">
          <cell r="M780">
            <v>0</v>
          </cell>
          <cell r="N780">
            <v>59249.870131410004</v>
          </cell>
          <cell r="O780">
            <v>80463.824807621786</v>
          </cell>
          <cell r="P780">
            <v>94308.336526458297</v>
          </cell>
          <cell r="Q780">
            <v>94701.713814642048</v>
          </cell>
          <cell r="R780">
            <v>95694.110865354771</v>
          </cell>
          <cell r="S780">
            <v>96662.297808727177</v>
          </cell>
          <cell r="T780">
            <v>97617.0124196697</v>
          </cell>
          <cell r="U780">
            <v>97617.0124196697</v>
          </cell>
          <cell r="V780">
            <v>97617.0124196697</v>
          </cell>
        </row>
        <row r="781">
          <cell r="L781">
            <v>0.98631613898594661</v>
          </cell>
          <cell r="M781">
            <v>0.98631613898594661</v>
          </cell>
          <cell r="N781">
            <v>0.20003593454541502</v>
          </cell>
          <cell r="O781">
            <v>0.40733545901723667</v>
          </cell>
          <cell r="P781">
            <v>0.4923301170086638</v>
          </cell>
          <cell r="Q781">
            <v>0.49438206384149996</v>
          </cell>
          <cell r="R781">
            <v>0.49948367271694427</v>
          </cell>
          <cell r="S781">
            <v>0.50435987417435346</v>
          </cell>
          <cell r="T781">
            <v>0.50907350632151183</v>
          </cell>
          <cell r="U781">
            <v>0.50907350632151183</v>
          </cell>
          <cell r="V781">
            <v>0.50907350632151183</v>
          </cell>
        </row>
        <row r="782">
          <cell r="L782">
            <v>4.6568040644573132E-3</v>
          </cell>
          <cell r="M782">
            <v>4.6568040644573132E-3</v>
          </cell>
          <cell r="N782">
            <v>4.6568040644573132E-3</v>
          </cell>
          <cell r="O782">
            <v>4.6568040644573132E-3</v>
          </cell>
          <cell r="P782">
            <v>4.6568040644573132E-3</v>
          </cell>
          <cell r="Q782">
            <v>4.6568040644573132E-3</v>
          </cell>
          <cell r="R782">
            <v>4.6568040644573132E-3</v>
          </cell>
          <cell r="S782">
            <v>4.6568040644573132E-3</v>
          </cell>
          <cell r="T782">
            <v>4.6568040644573098E-3</v>
          </cell>
          <cell r="U782">
            <v>4.6568040644573098E-3</v>
          </cell>
          <cell r="V782">
            <v>4.6568040644573098E-3</v>
          </cell>
        </row>
        <row r="783">
          <cell r="L783">
            <v>8.0626245129929493E-3</v>
          </cell>
          <cell r="M783">
            <v>8.0626245129929493E-3</v>
          </cell>
          <cell r="N783">
            <v>0.79434282895352448</v>
          </cell>
          <cell r="O783">
            <v>0.58704330448170283</v>
          </cell>
          <cell r="P783">
            <v>0.5020486464902757</v>
          </cell>
          <cell r="Q783">
            <v>0.49999669965743959</v>
          </cell>
          <cell r="R783">
            <v>0.49489509078199534</v>
          </cell>
          <cell r="S783">
            <v>0.49001888932458615</v>
          </cell>
          <cell r="T783">
            <v>0.48530525717742778</v>
          </cell>
          <cell r="U783">
            <v>0.48530525717742778</v>
          </cell>
          <cell r="V783">
            <v>0.48530525717742778</v>
          </cell>
        </row>
        <row r="784">
          <cell r="L784">
            <v>9.644324366031218E-4</v>
          </cell>
          <cell r="M784">
            <v>9.644324366031218E-4</v>
          </cell>
          <cell r="N784">
            <v>9.644324366031218E-4</v>
          </cell>
          <cell r="O784">
            <v>9.644324366031218E-4</v>
          </cell>
          <cell r="P784">
            <v>9.644324366031218E-4</v>
          </cell>
          <cell r="Q784">
            <v>9.644324366031218E-4</v>
          </cell>
          <cell r="R784">
            <v>9.644324366031218E-4</v>
          </cell>
          <cell r="S784">
            <v>9.644324366031218E-4</v>
          </cell>
          <cell r="T784">
            <v>9.6443243660312202E-4</v>
          </cell>
          <cell r="U784">
            <v>9.6443243660312202E-4</v>
          </cell>
          <cell r="V784">
            <v>9.6443243660312202E-4</v>
          </cell>
        </row>
        <row r="785">
          <cell r="L785">
            <v>0</v>
          </cell>
          <cell r="M785">
            <v>0</v>
          </cell>
          <cell r="N785">
            <v>0</v>
          </cell>
          <cell r="O785">
            <v>0</v>
          </cell>
          <cell r="P785">
            <v>0</v>
          </cell>
          <cell r="Q785">
            <v>0</v>
          </cell>
          <cell r="R785">
            <v>0</v>
          </cell>
          <cell r="S785">
            <v>0</v>
          </cell>
          <cell r="T785">
            <v>0</v>
          </cell>
          <cell r="U785">
            <v>0</v>
          </cell>
          <cell r="V785">
            <v>0</v>
          </cell>
        </row>
        <row r="786">
          <cell r="L786">
            <v>0</v>
          </cell>
          <cell r="M786">
            <v>0</v>
          </cell>
          <cell r="N786">
            <v>0</v>
          </cell>
          <cell r="O786">
            <v>0</v>
          </cell>
          <cell r="P786">
            <v>0</v>
          </cell>
          <cell r="Q786">
            <v>0</v>
          </cell>
          <cell r="R786">
            <v>0</v>
          </cell>
          <cell r="S786">
            <v>0</v>
          </cell>
          <cell r="T786">
            <v>0</v>
          </cell>
          <cell r="U786">
            <v>0</v>
          </cell>
          <cell r="V786">
            <v>0</v>
          </cell>
        </row>
        <row r="787">
          <cell r="M787">
            <v>0</v>
          </cell>
          <cell r="N787">
            <v>14436.3980794</v>
          </cell>
          <cell r="O787">
            <v>13584.370254047399</v>
          </cell>
          <cell r="P787">
            <v>12852.285024579909</v>
          </cell>
          <cell r="Q787">
            <v>12160.364191235203</v>
          </cell>
          <cell r="R787">
            <v>12852.285024579909</v>
          </cell>
          <cell r="S787">
            <v>12852.285024579909</v>
          </cell>
          <cell r="T787">
            <v>12852.285024579909</v>
          </cell>
          <cell r="U787">
            <v>12852.285024579909</v>
          </cell>
          <cell r="V787">
            <v>12852.285024579909</v>
          </cell>
        </row>
        <row r="788">
          <cell r="L788">
            <v>0.98631613898594661</v>
          </cell>
          <cell r="M788">
            <v>0.98631613898594661</v>
          </cell>
          <cell r="N788">
            <v>0.98631613898594661</v>
          </cell>
          <cell r="O788">
            <v>0.98631613898594661</v>
          </cell>
          <cell r="P788">
            <v>0.98631613898594661</v>
          </cell>
          <cell r="Q788">
            <v>0.98631613898594661</v>
          </cell>
          <cell r="R788">
            <v>0.98631613898594661</v>
          </cell>
          <cell r="S788">
            <v>0.98631613898594661</v>
          </cell>
          <cell r="T788">
            <v>0.98631613898594706</v>
          </cell>
          <cell r="U788">
            <v>0.98631613898594706</v>
          </cell>
          <cell r="V788">
            <v>0.98631613898594706</v>
          </cell>
        </row>
        <row r="789">
          <cell r="L789">
            <v>4.6568040644573132E-3</v>
          </cell>
          <cell r="M789">
            <v>4.6568040644573132E-3</v>
          </cell>
          <cell r="N789">
            <v>4.6568040644573132E-3</v>
          </cell>
          <cell r="O789">
            <v>4.6568040644573132E-3</v>
          </cell>
          <cell r="P789">
            <v>4.6568040644573132E-3</v>
          </cell>
          <cell r="Q789">
            <v>4.6568040644573132E-3</v>
          </cell>
          <cell r="R789">
            <v>4.6568040644573132E-3</v>
          </cell>
          <cell r="S789">
            <v>4.6568040644573132E-3</v>
          </cell>
          <cell r="T789">
            <v>4.6568040644573098E-3</v>
          </cell>
          <cell r="U789">
            <v>4.6568040644573098E-3</v>
          </cell>
          <cell r="V789">
            <v>4.6568040644573098E-3</v>
          </cell>
        </row>
        <row r="790">
          <cell r="L790">
            <v>8.0626245129929493E-3</v>
          </cell>
          <cell r="M790">
            <v>8.0626245129929493E-3</v>
          </cell>
          <cell r="N790">
            <v>8.0626245129929493E-3</v>
          </cell>
          <cell r="O790">
            <v>8.0626245129929493E-3</v>
          </cell>
          <cell r="P790">
            <v>8.0626245129929493E-3</v>
          </cell>
          <cell r="Q790">
            <v>8.0626245129929493E-3</v>
          </cell>
          <cell r="R790">
            <v>8.0626245129929493E-3</v>
          </cell>
          <cell r="S790">
            <v>8.0626245129929493E-3</v>
          </cell>
          <cell r="T790">
            <v>8.0626245129929493E-3</v>
          </cell>
          <cell r="U790">
            <v>8.0626245129929493E-3</v>
          </cell>
          <cell r="V790">
            <v>8.0626245129929493E-3</v>
          </cell>
        </row>
        <row r="791">
          <cell r="L791">
            <v>9.644324366031218E-4</v>
          </cell>
          <cell r="M791">
            <v>9.644324366031218E-4</v>
          </cell>
          <cell r="N791">
            <v>9.644324366031218E-4</v>
          </cell>
          <cell r="O791">
            <v>9.644324366031218E-4</v>
          </cell>
          <cell r="P791">
            <v>9.644324366031218E-4</v>
          </cell>
          <cell r="Q791">
            <v>9.644324366031218E-4</v>
          </cell>
          <cell r="R791">
            <v>9.644324366031218E-4</v>
          </cell>
          <cell r="S791">
            <v>9.644324366031218E-4</v>
          </cell>
          <cell r="T791">
            <v>9.6443243660312202E-4</v>
          </cell>
          <cell r="U791">
            <v>9.6443243660312202E-4</v>
          </cell>
          <cell r="V791">
            <v>9.6443243660312202E-4</v>
          </cell>
        </row>
        <row r="792">
          <cell r="L792">
            <v>0</v>
          </cell>
          <cell r="M792">
            <v>0</v>
          </cell>
          <cell r="N792">
            <v>0</v>
          </cell>
          <cell r="O792">
            <v>0</v>
          </cell>
          <cell r="P792">
            <v>0</v>
          </cell>
          <cell r="Q792">
            <v>0</v>
          </cell>
          <cell r="R792">
            <v>0</v>
          </cell>
          <cell r="S792">
            <v>0</v>
          </cell>
          <cell r="T792">
            <v>0</v>
          </cell>
          <cell r="U792">
            <v>0</v>
          </cell>
          <cell r="V792">
            <v>0</v>
          </cell>
        </row>
        <row r="793">
          <cell r="L793">
            <v>0</v>
          </cell>
          <cell r="M793">
            <v>0</v>
          </cell>
          <cell r="N793">
            <v>0</v>
          </cell>
          <cell r="O793">
            <v>0</v>
          </cell>
          <cell r="P793">
            <v>0</v>
          </cell>
          <cell r="Q793">
            <v>0</v>
          </cell>
          <cell r="R793">
            <v>0</v>
          </cell>
          <cell r="S793">
            <v>0</v>
          </cell>
          <cell r="T793">
            <v>0</v>
          </cell>
          <cell r="U793">
            <v>0</v>
          </cell>
          <cell r="V793">
            <v>0</v>
          </cell>
        </row>
        <row r="794">
          <cell r="L794">
            <v>0</v>
          </cell>
          <cell r="M794">
            <v>0</v>
          </cell>
          <cell r="N794">
            <v>10035.307212214</v>
          </cell>
          <cell r="O794">
            <v>8251.6938785871971</v>
          </cell>
          <cell r="P794">
            <v>7557.5754785871977</v>
          </cell>
          <cell r="Q794">
            <v>6863.4570785871965</v>
          </cell>
          <cell r="R794">
            <v>6169.3386785871971</v>
          </cell>
          <cell r="S794">
            <v>5475.2202785871968</v>
          </cell>
          <cell r="T794">
            <v>4781.1018785871966</v>
          </cell>
          <cell r="U794">
            <v>4781.1018785871966</v>
          </cell>
          <cell r="V794">
            <v>4781.1018785871966</v>
          </cell>
        </row>
        <row r="795">
          <cell r="L795">
            <v>0.98631613898594661</v>
          </cell>
          <cell r="M795">
            <v>0.98631613898594661</v>
          </cell>
          <cell r="N795">
            <v>0.98631613898594661</v>
          </cell>
          <cell r="O795">
            <v>0.98631613898594661</v>
          </cell>
          <cell r="P795">
            <v>0.98631613898594661</v>
          </cell>
          <cell r="Q795">
            <v>0.98631613898594661</v>
          </cell>
          <cell r="R795">
            <v>0.98631613898594661</v>
          </cell>
          <cell r="S795">
            <v>0.98631613898594661</v>
          </cell>
          <cell r="T795">
            <v>0.98631613898594706</v>
          </cell>
          <cell r="U795">
            <v>0.98631613898594706</v>
          </cell>
          <cell r="V795">
            <v>0.98631613898594706</v>
          </cell>
        </row>
        <row r="796">
          <cell r="L796">
            <v>4.6568040644573132E-3</v>
          </cell>
          <cell r="M796">
            <v>4.6568040644573132E-3</v>
          </cell>
          <cell r="N796">
            <v>4.6568040644573132E-3</v>
          </cell>
          <cell r="O796">
            <v>4.6568040644573132E-3</v>
          </cell>
          <cell r="P796">
            <v>4.6568040644573132E-3</v>
          </cell>
          <cell r="Q796">
            <v>4.6568040644573132E-3</v>
          </cell>
          <cell r="R796">
            <v>4.6568040644573132E-3</v>
          </cell>
          <cell r="S796">
            <v>4.6568040644573132E-3</v>
          </cell>
          <cell r="T796">
            <v>4.6568040644573098E-3</v>
          </cell>
          <cell r="U796">
            <v>4.6568040644573098E-3</v>
          </cell>
          <cell r="V796">
            <v>4.6568040644573098E-3</v>
          </cell>
        </row>
        <row r="797">
          <cell r="L797">
            <v>8.0626245129929493E-3</v>
          </cell>
          <cell r="M797">
            <v>8.0626245129929493E-3</v>
          </cell>
          <cell r="N797">
            <v>8.0626245129929493E-3</v>
          </cell>
          <cell r="O797">
            <v>8.0626245129929493E-3</v>
          </cell>
          <cell r="P797">
            <v>8.0626245129929493E-3</v>
          </cell>
          <cell r="Q797">
            <v>8.0626245129929493E-3</v>
          </cell>
          <cell r="R797">
            <v>8.0626245129929493E-3</v>
          </cell>
          <cell r="S797">
            <v>8.0626245129929493E-3</v>
          </cell>
          <cell r="T797">
            <v>8.0626245129929493E-3</v>
          </cell>
          <cell r="U797">
            <v>8.0626245129929493E-3</v>
          </cell>
          <cell r="V797">
            <v>8.0626245129929493E-3</v>
          </cell>
        </row>
        <row r="798">
          <cell r="L798">
            <v>9.644324366031218E-4</v>
          </cell>
          <cell r="M798">
            <v>9.644324366031218E-4</v>
          </cell>
          <cell r="N798">
            <v>9.644324366031218E-4</v>
          </cell>
          <cell r="O798">
            <v>9.644324366031218E-4</v>
          </cell>
          <cell r="P798">
            <v>9.644324366031218E-4</v>
          </cell>
          <cell r="Q798">
            <v>9.644324366031218E-4</v>
          </cell>
          <cell r="R798">
            <v>9.644324366031218E-4</v>
          </cell>
          <cell r="S798">
            <v>9.644324366031218E-4</v>
          </cell>
          <cell r="T798">
            <v>9.6443243660312202E-4</v>
          </cell>
          <cell r="U798">
            <v>9.6443243660312202E-4</v>
          </cell>
          <cell r="V798">
            <v>9.6443243660312202E-4</v>
          </cell>
        </row>
        <row r="799">
          <cell r="L799">
            <v>0</v>
          </cell>
          <cell r="M799">
            <v>0</v>
          </cell>
          <cell r="N799">
            <v>0</v>
          </cell>
          <cell r="O799">
            <v>0</v>
          </cell>
          <cell r="P799">
            <v>0</v>
          </cell>
          <cell r="Q799">
            <v>0</v>
          </cell>
          <cell r="R799">
            <v>0</v>
          </cell>
          <cell r="S799">
            <v>0</v>
          </cell>
          <cell r="T799">
            <v>0</v>
          </cell>
          <cell r="U799">
            <v>0</v>
          </cell>
          <cell r="V799">
            <v>0</v>
          </cell>
        </row>
        <row r="800">
          <cell r="L800">
            <v>0</v>
          </cell>
          <cell r="M800">
            <v>0</v>
          </cell>
          <cell r="N800">
            <v>0</v>
          </cell>
          <cell r="O800">
            <v>0</v>
          </cell>
          <cell r="P800">
            <v>0</v>
          </cell>
          <cell r="Q800">
            <v>0</v>
          </cell>
          <cell r="R800">
            <v>0</v>
          </cell>
          <cell r="S800">
            <v>0</v>
          </cell>
          <cell r="T800">
            <v>0</v>
          </cell>
          <cell r="U800">
            <v>0</v>
          </cell>
          <cell r="V800">
            <v>0</v>
          </cell>
        </row>
        <row r="823">
          <cell r="M823">
            <v>0</v>
          </cell>
          <cell r="N823">
            <v>0</v>
          </cell>
          <cell r="O823">
            <v>0</v>
          </cell>
          <cell r="P823">
            <v>0</v>
          </cell>
          <cell r="Q823">
            <v>0</v>
          </cell>
          <cell r="R823">
            <v>0</v>
          </cell>
          <cell r="S823">
            <v>0</v>
          </cell>
          <cell r="T823">
            <v>0</v>
          </cell>
          <cell r="U823">
            <v>0</v>
          </cell>
          <cell r="V823">
            <v>0</v>
          </cell>
        </row>
        <row r="824">
          <cell r="L824">
            <v>0.63554155085619435</v>
          </cell>
          <cell r="M824">
            <v>0.63554155085619435</v>
          </cell>
          <cell r="N824">
            <v>0.63554155085619435</v>
          </cell>
          <cell r="O824">
            <v>0.63554155085619435</v>
          </cell>
          <cell r="P824">
            <v>0.63554155085619435</v>
          </cell>
          <cell r="Q824">
            <v>0.63554155085619435</v>
          </cell>
          <cell r="R824">
            <v>0.63554155085619435</v>
          </cell>
          <cell r="S824">
            <v>0.63554155085619435</v>
          </cell>
          <cell r="T824">
            <v>0.63554155085619402</v>
          </cell>
          <cell r="U824">
            <v>0.63554155085619402</v>
          </cell>
          <cell r="V824">
            <v>0.63554155085619402</v>
          </cell>
        </row>
        <row r="825">
          <cell r="L825">
            <v>0.13022144618621287</v>
          </cell>
          <cell r="M825">
            <v>0.13022144618621287</v>
          </cell>
          <cell r="N825">
            <v>0.13022144618621287</v>
          </cell>
          <cell r="O825">
            <v>0.13022144618621287</v>
          </cell>
          <cell r="P825">
            <v>0.13022144618621287</v>
          </cell>
          <cell r="Q825">
            <v>0.13022144618621287</v>
          </cell>
          <cell r="R825">
            <v>0.13022144618621287</v>
          </cell>
          <cell r="S825">
            <v>0.13022144618621287</v>
          </cell>
          <cell r="T825">
            <v>0.13022144618621301</v>
          </cell>
          <cell r="U825">
            <v>0.13022144618621301</v>
          </cell>
          <cell r="V825">
            <v>0.13022144618621301</v>
          </cell>
        </row>
        <row r="826">
          <cell r="L826">
            <v>0.22798527956609857</v>
          </cell>
          <cell r="M826">
            <v>0.22798527956609857</v>
          </cell>
          <cell r="N826">
            <v>0.22798527956609857</v>
          </cell>
          <cell r="O826">
            <v>0.22798527956609857</v>
          </cell>
          <cell r="P826">
            <v>0.22798527956609857</v>
          </cell>
          <cell r="Q826">
            <v>0.22798527956609857</v>
          </cell>
          <cell r="R826">
            <v>0.22798527956609857</v>
          </cell>
          <cell r="S826">
            <v>0.22798527956609857</v>
          </cell>
          <cell r="T826">
            <v>0.22798527956609899</v>
          </cell>
          <cell r="U826">
            <v>0.22798527956609899</v>
          </cell>
          <cell r="V826">
            <v>0.22798527956609899</v>
          </cell>
        </row>
        <row r="827">
          <cell r="L827">
            <v>6.2517233914941191E-3</v>
          </cell>
          <cell r="M827">
            <v>6.2517233914941191E-3</v>
          </cell>
          <cell r="N827">
            <v>6.2517233914941191E-3</v>
          </cell>
          <cell r="O827">
            <v>6.2517233914941191E-3</v>
          </cell>
          <cell r="P827">
            <v>6.2517233914941191E-3</v>
          </cell>
          <cell r="Q827">
            <v>6.2517233914941191E-3</v>
          </cell>
          <cell r="R827">
            <v>6.2517233914941191E-3</v>
          </cell>
          <cell r="S827">
            <v>6.2517233914941191E-3</v>
          </cell>
          <cell r="T827">
            <v>6.2517233914941199E-3</v>
          </cell>
          <cell r="U827">
            <v>6.2517233914941199E-3</v>
          </cell>
          <cell r="V827">
            <v>6.2517233914941199E-3</v>
          </cell>
        </row>
        <row r="828">
          <cell r="L828">
            <v>0</v>
          </cell>
          <cell r="M828">
            <v>0</v>
          </cell>
          <cell r="N828">
            <v>0</v>
          </cell>
          <cell r="O828">
            <v>0</v>
          </cell>
          <cell r="P828">
            <v>0</v>
          </cell>
          <cell r="Q828">
            <v>0</v>
          </cell>
          <cell r="R828">
            <v>0</v>
          </cell>
          <cell r="S828">
            <v>0</v>
          </cell>
          <cell r="T828">
            <v>0</v>
          </cell>
          <cell r="U828">
            <v>0</v>
          </cell>
          <cell r="V828">
            <v>0</v>
          </cell>
        </row>
        <row r="829">
          <cell r="L829">
            <v>0</v>
          </cell>
          <cell r="M829">
            <v>0</v>
          </cell>
          <cell r="N829">
            <v>0</v>
          </cell>
          <cell r="O829">
            <v>0</v>
          </cell>
          <cell r="P829">
            <v>0</v>
          </cell>
          <cell r="Q829">
            <v>0</v>
          </cell>
          <cell r="R829">
            <v>0</v>
          </cell>
          <cell r="S829">
            <v>0</v>
          </cell>
          <cell r="T829">
            <v>0</v>
          </cell>
          <cell r="U829">
            <v>0</v>
          </cell>
          <cell r="V829">
            <v>0</v>
          </cell>
        </row>
        <row r="831">
          <cell r="M831">
            <v>0</v>
          </cell>
          <cell r="N831">
            <v>0</v>
          </cell>
          <cell r="O831">
            <v>0</v>
          </cell>
          <cell r="P831">
            <v>0</v>
          </cell>
          <cell r="Q831">
            <v>0</v>
          </cell>
          <cell r="R831">
            <v>0</v>
          </cell>
          <cell r="S831">
            <v>0</v>
          </cell>
          <cell r="T831">
            <v>0</v>
          </cell>
          <cell r="U831">
            <v>0</v>
          </cell>
          <cell r="V831">
            <v>0</v>
          </cell>
        </row>
        <row r="832">
          <cell r="L832">
            <v>0.63554155085619435</v>
          </cell>
          <cell r="M832">
            <v>0.63554155085619435</v>
          </cell>
          <cell r="N832">
            <v>0.63554155085619435</v>
          </cell>
          <cell r="O832">
            <v>0.63554155085619435</v>
          </cell>
          <cell r="P832">
            <v>0.63554155085619435</v>
          </cell>
          <cell r="Q832">
            <v>0.63554155085619435</v>
          </cell>
          <cell r="R832">
            <v>0.63554155085619435</v>
          </cell>
          <cell r="S832">
            <v>0.63554155085619435</v>
          </cell>
          <cell r="T832">
            <v>0.63554155085619402</v>
          </cell>
          <cell r="U832">
            <v>0.63554155085619402</v>
          </cell>
          <cell r="V832">
            <v>0.63554155085619402</v>
          </cell>
        </row>
        <row r="833">
          <cell r="L833">
            <v>0.13022144618621287</v>
          </cell>
          <cell r="M833">
            <v>0.13022144618621287</v>
          </cell>
          <cell r="N833">
            <v>0.13022144618621287</v>
          </cell>
          <cell r="O833">
            <v>0.13022144618621287</v>
          </cell>
          <cell r="P833">
            <v>0.13022144618621287</v>
          </cell>
          <cell r="Q833">
            <v>0.13022144618621287</v>
          </cell>
          <cell r="R833">
            <v>0.13022144618621287</v>
          </cell>
          <cell r="S833">
            <v>0.13022144618621287</v>
          </cell>
          <cell r="T833">
            <v>0.13022144618621301</v>
          </cell>
          <cell r="U833">
            <v>0.13022144618621301</v>
          </cell>
          <cell r="V833">
            <v>0.13022144618621301</v>
          </cell>
        </row>
        <row r="834">
          <cell r="L834">
            <v>0.22798527956609857</v>
          </cell>
          <cell r="M834">
            <v>0.22798527956609857</v>
          </cell>
          <cell r="N834">
            <v>0.22798527956609857</v>
          </cell>
          <cell r="O834">
            <v>0.22798527956609857</v>
          </cell>
          <cell r="P834">
            <v>0.22798527956609857</v>
          </cell>
          <cell r="Q834">
            <v>0.22798527956609857</v>
          </cell>
          <cell r="R834">
            <v>0.22798527956609857</v>
          </cell>
          <cell r="S834">
            <v>0.22798527956609857</v>
          </cell>
          <cell r="T834">
            <v>0.22798527956609899</v>
          </cell>
          <cell r="U834">
            <v>0.22798527956609899</v>
          </cell>
          <cell r="V834">
            <v>0.22798527956609899</v>
          </cell>
        </row>
        <row r="835">
          <cell r="L835">
            <v>6.2517233914941191E-3</v>
          </cell>
          <cell r="M835">
            <v>6.2517233914941191E-3</v>
          </cell>
          <cell r="N835">
            <v>6.2517233914941191E-3</v>
          </cell>
          <cell r="O835">
            <v>6.2517233914941191E-3</v>
          </cell>
          <cell r="P835">
            <v>6.2517233914941191E-3</v>
          </cell>
          <cell r="Q835">
            <v>6.2517233914941191E-3</v>
          </cell>
          <cell r="R835">
            <v>6.2517233914941191E-3</v>
          </cell>
          <cell r="S835">
            <v>6.2517233914941191E-3</v>
          </cell>
          <cell r="T835">
            <v>6.2517233914941199E-3</v>
          </cell>
          <cell r="U835">
            <v>6.2517233914941199E-3</v>
          </cell>
          <cell r="V835">
            <v>6.2517233914941199E-3</v>
          </cell>
        </row>
        <row r="836">
          <cell r="L836">
            <v>0</v>
          </cell>
          <cell r="M836">
            <v>0</v>
          </cell>
          <cell r="N836">
            <v>0</v>
          </cell>
          <cell r="O836">
            <v>0</v>
          </cell>
          <cell r="P836">
            <v>0</v>
          </cell>
          <cell r="Q836">
            <v>0</v>
          </cell>
          <cell r="R836">
            <v>0</v>
          </cell>
          <cell r="S836">
            <v>0</v>
          </cell>
          <cell r="T836">
            <v>0</v>
          </cell>
          <cell r="U836">
            <v>0</v>
          </cell>
          <cell r="V836">
            <v>0</v>
          </cell>
        </row>
        <row r="837">
          <cell r="L837">
            <v>0</v>
          </cell>
          <cell r="M837">
            <v>0</v>
          </cell>
          <cell r="N837">
            <v>0</v>
          </cell>
          <cell r="O837">
            <v>0</v>
          </cell>
          <cell r="P837">
            <v>0</v>
          </cell>
          <cell r="Q837">
            <v>0</v>
          </cell>
          <cell r="R837">
            <v>0</v>
          </cell>
          <cell r="S837">
            <v>0</v>
          </cell>
          <cell r="T837">
            <v>0</v>
          </cell>
          <cell r="U837">
            <v>0</v>
          </cell>
          <cell r="V837">
            <v>0</v>
          </cell>
        </row>
        <row r="838">
          <cell r="M838">
            <v>0</v>
          </cell>
          <cell r="N838">
            <v>0</v>
          </cell>
          <cell r="O838">
            <v>0</v>
          </cell>
          <cell r="P838">
            <v>8098.8</v>
          </cell>
          <cell r="Q838">
            <v>8098.8</v>
          </cell>
          <cell r="R838">
            <v>8098.8</v>
          </cell>
          <cell r="S838">
            <v>8098.8</v>
          </cell>
          <cell r="T838">
            <v>8098.8</v>
          </cell>
          <cell r="U838">
            <v>8098.8</v>
          </cell>
          <cell r="V838">
            <v>8098.8</v>
          </cell>
        </row>
        <row r="839">
          <cell r="L839">
            <v>0.63554155085619435</v>
          </cell>
          <cell r="M839">
            <v>0.63554155085619435</v>
          </cell>
          <cell r="N839">
            <v>0.63554155085619435</v>
          </cell>
          <cell r="O839">
            <v>0.63554155085619435</v>
          </cell>
          <cell r="P839">
            <v>0.63554155085619435</v>
          </cell>
          <cell r="Q839">
            <v>0.63554155085619435</v>
          </cell>
          <cell r="R839">
            <v>0.63554155085619435</v>
          </cell>
          <cell r="S839">
            <v>0.63554155085619435</v>
          </cell>
          <cell r="T839">
            <v>0.63554155085619402</v>
          </cell>
          <cell r="U839">
            <v>0.63554155085619402</v>
          </cell>
          <cell r="V839">
            <v>0.63554155085619402</v>
          </cell>
        </row>
        <row r="840">
          <cell r="L840">
            <v>0.13022144618621287</v>
          </cell>
          <cell r="M840">
            <v>0.13022144618621287</v>
          </cell>
          <cell r="N840">
            <v>0.13022144618621287</v>
          </cell>
          <cell r="O840">
            <v>0.13022144618621287</v>
          </cell>
          <cell r="P840">
            <v>0.13022144618621287</v>
          </cell>
          <cell r="Q840">
            <v>0.13022144618621287</v>
          </cell>
          <cell r="R840">
            <v>0.13022144618621287</v>
          </cell>
          <cell r="S840">
            <v>0.13022144618621287</v>
          </cell>
          <cell r="T840">
            <v>0.13022144618621301</v>
          </cell>
          <cell r="U840">
            <v>0.13022144618621301</v>
          </cell>
          <cell r="V840">
            <v>0.13022144618621301</v>
          </cell>
        </row>
        <row r="841">
          <cell r="L841">
            <v>0.22798527956609857</v>
          </cell>
          <cell r="M841">
            <v>0.22798527956609857</v>
          </cell>
          <cell r="N841">
            <v>0.22798527956609857</v>
          </cell>
          <cell r="O841">
            <v>0.22798527956609857</v>
          </cell>
          <cell r="P841">
            <v>0.22798527956609857</v>
          </cell>
          <cell r="Q841">
            <v>0.22798527956609857</v>
          </cell>
          <cell r="R841">
            <v>0.22798527956609857</v>
          </cell>
          <cell r="S841">
            <v>0.22798527956609857</v>
          </cell>
          <cell r="T841">
            <v>0.22798527956609899</v>
          </cell>
          <cell r="U841">
            <v>0.22798527956609899</v>
          </cell>
          <cell r="V841">
            <v>0.22798527956609899</v>
          </cell>
        </row>
        <row r="842">
          <cell r="L842">
            <v>6.2517233914941191E-3</v>
          </cell>
          <cell r="M842">
            <v>6.2517233914941191E-3</v>
          </cell>
          <cell r="N842">
            <v>6.2517233914941191E-3</v>
          </cell>
          <cell r="O842">
            <v>6.2517233914941191E-3</v>
          </cell>
          <cell r="P842">
            <v>6.2517233914941191E-3</v>
          </cell>
          <cell r="Q842">
            <v>6.2517233914941191E-3</v>
          </cell>
          <cell r="R842">
            <v>6.2517233914941191E-3</v>
          </cell>
          <cell r="S842">
            <v>6.2517233914941191E-3</v>
          </cell>
          <cell r="T842">
            <v>6.2517233914941199E-3</v>
          </cell>
          <cell r="U842">
            <v>6.2517233914941199E-3</v>
          </cell>
          <cell r="V842">
            <v>6.2517233914941199E-3</v>
          </cell>
        </row>
        <row r="843">
          <cell r="L843">
            <v>0</v>
          </cell>
          <cell r="M843">
            <v>0</v>
          </cell>
          <cell r="N843">
            <v>0</v>
          </cell>
          <cell r="O843">
            <v>0</v>
          </cell>
          <cell r="P843">
            <v>0</v>
          </cell>
          <cell r="Q843">
            <v>0</v>
          </cell>
          <cell r="R843">
            <v>0</v>
          </cell>
          <cell r="S843">
            <v>0</v>
          </cell>
          <cell r="T843">
            <v>0</v>
          </cell>
          <cell r="U843">
            <v>0</v>
          </cell>
          <cell r="V843">
            <v>0</v>
          </cell>
        </row>
        <row r="844">
          <cell r="L844">
            <v>0</v>
          </cell>
          <cell r="M844">
            <v>0</v>
          </cell>
          <cell r="N844">
            <v>0</v>
          </cell>
          <cell r="O844">
            <v>0</v>
          </cell>
          <cell r="P844">
            <v>0</v>
          </cell>
          <cell r="Q844">
            <v>0</v>
          </cell>
          <cell r="R844">
            <v>0</v>
          </cell>
          <cell r="S844">
            <v>0</v>
          </cell>
          <cell r="T844">
            <v>0</v>
          </cell>
          <cell r="U844">
            <v>0</v>
          </cell>
          <cell r="V844">
            <v>0</v>
          </cell>
        </row>
        <row r="846">
          <cell r="M846">
            <v>0</v>
          </cell>
          <cell r="N846">
            <v>37854.234726971998</v>
          </cell>
          <cell r="O846">
            <v>26114.234174652833</v>
          </cell>
          <cell r="P846">
            <v>16024.460650925197</v>
          </cell>
          <cell r="Q846">
            <v>15528.987450216124</v>
          </cell>
          <cell r="R846">
            <v>15528.987450216124</v>
          </cell>
          <cell r="S846">
            <v>15528.987450216124</v>
          </cell>
          <cell r="T846">
            <v>15528.987450216124</v>
          </cell>
          <cell r="U846">
            <v>15528.987450216124</v>
          </cell>
          <cell r="V846">
            <v>15528.987450216124</v>
          </cell>
        </row>
        <row r="847">
          <cell r="L847">
            <v>0.9329681936872668</v>
          </cell>
          <cell r="M847">
            <v>0.9329681936872668</v>
          </cell>
          <cell r="N847">
            <v>0.9329681936872668</v>
          </cell>
          <cell r="O847">
            <v>0.9329681936872668</v>
          </cell>
          <cell r="P847">
            <v>0.9329681936872668</v>
          </cell>
          <cell r="Q847">
            <v>0.9329681936872668</v>
          </cell>
          <cell r="R847">
            <v>0.9329681936872668</v>
          </cell>
          <cell r="S847">
            <v>0.9329681936872668</v>
          </cell>
          <cell r="T847">
            <v>0.9329681936872668</v>
          </cell>
          <cell r="U847">
            <v>0.9329681936872668</v>
          </cell>
          <cell r="V847">
            <v>0.9329681936872668</v>
          </cell>
        </row>
        <row r="848">
          <cell r="L848">
            <v>2.5195701002251727E-2</v>
          </cell>
          <cell r="M848">
            <v>2.5195701002251727E-2</v>
          </cell>
          <cell r="N848">
            <v>2.5195701002251727E-2</v>
          </cell>
          <cell r="O848">
            <v>2.5195701002251727E-2</v>
          </cell>
          <cell r="P848">
            <v>2.5195701002251727E-2</v>
          </cell>
          <cell r="Q848">
            <v>2.5195701002251727E-2</v>
          </cell>
          <cell r="R848">
            <v>2.5195701002251727E-2</v>
          </cell>
          <cell r="S848">
            <v>2.5195701002251727E-2</v>
          </cell>
          <cell r="T848">
            <v>2.51957010022517E-2</v>
          </cell>
          <cell r="U848">
            <v>2.51957010022517E-2</v>
          </cell>
          <cell r="V848">
            <v>2.51957010022517E-2</v>
          </cell>
        </row>
        <row r="849">
          <cell r="L849">
            <v>3.7877826506195422E-2</v>
          </cell>
          <cell r="M849">
            <v>3.7877826506195422E-2</v>
          </cell>
          <cell r="N849">
            <v>3.7877826506195422E-2</v>
          </cell>
          <cell r="O849">
            <v>3.7877826506195422E-2</v>
          </cell>
          <cell r="P849">
            <v>3.7877826506195422E-2</v>
          </cell>
          <cell r="Q849">
            <v>3.7877826506195422E-2</v>
          </cell>
          <cell r="R849">
            <v>3.7877826506195422E-2</v>
          </cell>
          <cell r="S849">
            <v>3.7877826506195422E-2</v>
          </cell>
          <cell r="T849">
            <v>3.7877826506195401E-2</v>
          </cell>
          <cell r="U849">
            <v>3.7877826506195401E-2</v>
          </cell>
          <cell r="V849">
            <v>3.7877826506195401E-2</v>
          </cell>
        </row>
        <row r="850">
          <cell r="L850">
            <v>3.9582788042860457E-3</v>
          </cell>
          <cell r="M850">
            <v>3.9582788042860457E-3</v>
          </cell>
          <cell r="N850">
            <v>3.9582788042860457E-3</v>
          </cell>
          <cell r="O850">
            <v>3.9582788042860457E-3</v>
          </cell>
          <cell r="P850">
            <v>3.9582788042860457E-3</v>
          </cell>
          <cell r="Q850">
            <v>3.9582788042860457E-3</v>
          </cell>
          <cell r="R850">
            <v>3.9582788042860457E-3</v>
          </cell>
          <cell r="S850">
            <v>3.9582788042860457E-3</v>
          </cell>
          <cell r="T850">
            <v>3.9582788042860501E-3</v>
          </cell>
          <cell r="U850">
            <v>3.9582788042860501E-3</v>
          </cell>
          <cell r="V850">
            <v>3.9582788042860501E-3</v>
          </cell>
        </row>
        <row r="851">
          <cell r="L851">
            <v>0</v>
          </cell>
          <cell r="M851">
            <v>0</v>
          </cell>
          <cell r="N851">
            <v>0</v>
          </cell>
          <cell r="O851">
            <v>0</v>
          </cell>
          <cell r="P851">
            <v>0</v>
          </cell>
          <cell r="Q851">
            <v>0</v>
          </cell>
          <cell r="R851">
            <v>0</v>
          </cell>
          <cell r="S851">
            <v>0</v>
          </cell>
          <cell r="T851">
            <v>0</v>
          </cell>
          <cell r="U851">
            <v>0</v>
          </cell>
          <cell r="V851">
            <v>0</v>
          </cell>
        </row>
        <row r="852">
          <cell r="L852">
            <v>0</v>
          </cell>
          <cell r="M852">
            <v>0</v>
          </cell>
          <cell r="N852">
            <v>0</v>
          </cell>
          <cell r="O852">
            <v>0</v>
          </cell>
          <cell r="P852">
            <v>0</v>
          </cell>
          <cell r="Q852">
            <v>0</v>
          </cell>
          <cell r="R852">
            <v>0</v>
          </cell>
          <cell r="S852">
            <v>0</v>
          </cell>
          <cell r="T852">
            <v>0</v>
          </cell>
          <cell r="U852">
            <v>0</v>
          </cell>
          <cell r="V852">
            <v>0</v>
          </cell>
        </row>
        <row r="853">
          <cell r="M853">
            <v>0</v>
          </cell>
          <cell r="N853">
            <v>53034.628104750896</v>
          </cell>
          <cell r="O853">
            <v>60176.195825528019</v>
          </cell>
          <cell r="P853">
            <v>59588.132818603073</v>
          </cell>
          <cell r="Q853">
            <v>61503.316714804307</v>
          </cell>
          <cell r="R853">
            <v>61537.571754802178</v>
          </cell>
          <cell r="S853">
            <v>61575.992948313302</v>
          </cell>
          <cell r="T853">
            <v>61611.636706148922</v>
          </cell>
          <cell r="U853">
            <v>61611.636706148922</v>
          </cell>
          <cell r="V853">
            <v>61611.636706148922</v>
          </cell>
        </row>
        <row r="854">
          <cell r="L854">
            <v>0.94868303699826839</v>
          </cell>
          <cell r="M854">
            <v>0.94868303699826839</v>
          </cell>
          <cell r="N854">
            <v>0.94868303699826839</v>
          </cell>
          <cell r="O854">
            <v>0.94868303699826839</v>
          </cell>
          <cell r="P854">
            <v>0.94868303699826839</v>
          </cell>
          <cell r="Q854">
            <v>0.94868303699826839</v>
          </cell>
          <cell r="R854">
            <v>0.94868303699826839</v>
          </cell>
          <cell r="S854">
            <v>0.94868303699826839</v>
          </cell>
          <cell r="T854">
            <v>0.94868303699826839</v>
          </cell>
          <cell r="U854">
            <v>0.94868303699826839</v>
          </cell>
          <cell r="V854">
            <v>0.94868303699826839</v>
          </cell>
        </row>
        <row r="855">
          <cell r="L855">
            <v>1.9201601861315143E-2</v>
          </cell>
          <cell r="M855">
            <v>1.9201601861315143E-2</v>
          </cell>
          <cell r="N855">
            <v>1.9201601861315143E-2</v>
          </cell>
          <cell r="O855">
            <v>1.9201601861315143E-2</v>
          </cell>
          <cell r="P855">
            <v>1.9201601861315143E-2</v>
          </cell>
          <cell r="Q855">
            <v>1.9201601861315143E-2</v>
          </cell>
          <cell r="R855">
            <v>1.9201601861315143E-2</v>
          </cell>
          <cell r="S855">
            <v>1.9201601861315143E-2</v>
          </cell>
          <cell r="T855">
            <v>1.9201601861315101E-2</v>
          </cell>
          <cell r="U855">
            <v>1.9201601861315101E-2</v>
          </cell>
          <cell r="V855">
            <v>1.9201601861315101E-2</v>
          </cell>
        </row>
        <row r="856">
          <cell r="L856">
            <v>2.8877645088296353E-2</v>
          </cell>
          <cell r="M856">
            <v>2.8877645088296353E-2</v>
          </cell>
          <cell r="N856">
            <v>2.8877645088296353E-2</v>
          </cell>
          <cell r="O856">
            <v>2.8877645088296353E-2</v>
          </cell>
          <cell r="P856">
            <v>2.8877645088296353E-2</v>
          </cell>
          <cell r="Q856">
            <v>2.8877645088296353E-2</v>
          </cell>
          <cell r="R856">
            <v>2.8877645088296353E-2</v>
          </cell>
          <cell r="S856">
            <v>2.8877645088296353E-2</v>
          </cell>
          <cell r="T856">
            <v>2.8877645088296398E-2</v>
          </cell>
          <cell r="U856">
            <v>2.8877645088296398E-2</v>
          </cell>
          <cell r="V856">
            <v>2.8877645088296398E-2</v>
          </cell>
        </row>
        <row r="857">
          <cell r="L857">
            <v>3.2377160521201206E-3</v>
          </cell>
          <cell r="M857">
            <v>3.2377160521201206E-3</v>
          </cell>
          <cell r="N857">
            <v>3.2377160521201206E-3</v>
          </cell>
          <cell r="O857">
            <v>3.2377160521201206E-3</v>
          </cell>
          <cell r="P857">
            <v>3.2377160521201206E-3</v>
          </cell>
          <cell r="Q857">
            <v>3.2377160521201206E-3</v>
          </cell>
          <cell r="R857">
            <v>3.2377160521201206E-3</v>
          </cell>
          <cell r="S857">
            <v>3.2377160521201206E-3</v>
          </cell>
          <cell r="T857">
            <v>3.2377160521201201E-3</v>
          </cell>
          <cell r="U857">
            <v>3.2377160521201201E-3</v>
          </cell>
          <cell r="V857">
            <v>3.2377160521201201E-3</v>
          </cell>
        </row>
        <row r="858">
          <cell r="L858">
            <v>0</v>
          </cell>
          <cell r="M858">
            <v>0</v>
          </cell>
          <cell r="N858">
            <v>0</v>
          </cell>
          <cell r="O858">
            <v>0</v>
          </cell>
          <cell r="P858">
            <v>0</v>
          </cell>
          <cell r="Q858">
            <v>0</v>
          </cell>
          <cell r="R858">
            <v>0</v>
          </cell>
          <cell r="S858">
            <v>0</v>
          </cell>
          <cell r="T858">
            <v>0</v>
          </cell>
          <cell r="U858">
            <v>0</v>
          </cell>
          <cell r="V858">
            <v>0</v>
          </cell>
        </row>
        <row r="859">
          <cell r="L859">
            <v>0</v>
          </cell>
          <cell r="M859">
            <v>0</v>
          </cell>
          <cell r="N859">
            <v>0</v>
          </cell>
          <cell r="O859">
            <v>0</v>
          </cell>
          <cell r="P859">
            <v>0</v>
          </cell>
          <cell r="Q859">
            <v>0</v>
          </cell>
          <cell r="R859">
            <v>0</v>
          </cell>
          <cell r="S859">
            <v>0</v>
          </cell>
          <cell r="T859">
            <v>0</v>
          </cell>
          <cell r="U859">
            <v>0</v>
          </cell>
          <cell r="V859">
            <v>0</v>
          </cell>
        </row>
        <row r="860">
          <cell r="M860">
            <v>0</v>
          </cell>
          <cell r="N860">
            <v>15226.356</v>
          </cell>
          <cell r="O860">
            <v>17490.644824870116</v>
          </cell>
          <cell r="P860">
            <v>18446.166872908016</v>
          </cell>
          <cell r="Q860">
            <v>19453.889534098173</v>
          </cell>
          <cell r="R860">
            <v>20516.664552174876</v>
          </cell>
          <cell r="S860">
            <v>21637.499462956748</v>
          </cell>
          <cell r="T860">
            <v>22819.566105340637</v>
          </cell>
          <cell r="U860">
            <v>22819.566105340637</v>
          </cell>
          <cell r="V860">
            <v>22819.566105340637</v>
          </cell>
        </row>
        <row r="861">
          <cell r="L861">
            <v>0.72911036316006017</v>
          </cell>
          <cell r="M861">
            <v>0.72911036316006017</v>
          </cell>
          <cell r="N861">
            <v>0.81297809881526217</v>
          </cell>
          <cell r="O861">
            <v>0.80212082176729349</v>
          </cell>
          <cell r="P861">
            <v>0.79833883804041794</v>
          </cell>
          <cell r="Q861">
            <v>0.79475276324471744</v>
          </cell>
          <cell r="R861">
            <v>0.79135244918493652</v>
          </cell>
          <cell r="S861">
            <v>0.78812827334816737</v>
          </cell>
          <cell r="T861">
            <v>0.78507111167320298</v>
          </cell>
          <cell r="U861">
            <v>0.78507111167320298</v>
          </cell>
          <cell r="V861">
            <v>0.78507111167320298</v>
          </cell>
        </row>
        <row r="862">
          <cell r="L862">
            <v>5.5269281301258945E-2</v>
          </cell>
          <cell r="M862">
            <v>5.5269281301258945E-2</v>
          </cell>
          <cell r="N862">
            <v>5.5269281301258945E-2</v>
          </cell>
          <cell r="O862">
            <v>5.5269281301258945E-2</v>
          </cell>
          <cell r="P862">
            <v>5.5269281301258945E-2</v>
          </cell>
          <cell r="Q862">
            <v>5.5269281301258945E-2</v>
          </cell>
          <cell r="R862">
            <v>5.5269281301258945E-2</v>
          </cell>
          <cell r="S862">
            <v>5.5269281301258945E-2</v>
          </cell>
          <cell r="T862">
            <v>5.5269281301258903E-2</v>
          </cell>
          <cell r="U862">
            <v>5.5269281301258903E-2</v>
          </cell>
          <cell r="V862">
            <v>5.5269281301258903E-2</v>
          </cell>
        </row>
        <row r="863">
          <cell r="L863">
            <v>0.16562028061331724</v>
          </cell>
          <cell r="M863">
            <v>0.16562028061331724</v>
          </cell>
          <cell r="N863">
            <v>8.1752544958115167E-2</v>
          </cell>
          <cell r="O863">
            <v>9.2609822006083878E-2</v>
          </cell>
          <cell r="P863">
            <v>9.6391805732959482E-2</v>
          </cell>
          <cell r="Q863">
            <v>9.9977880528659926E-2</v>
          </cell>
          <cell r="R863">
            <v>0.10337819458844089</v>
          </cell>
          <cell r="S863">
            <v>0.10660237042521001</v>
          </cell>
          <cell r="T863">
            <v>0.1096595321001744</v>
          </cell>
          <cell r="U863">
            <v>0.1096595321001744</v>
          </cell>
          <cell r="V863">
            <v>0.1096595321001744</v>
          </cell>
        </row>
        <row r="864">
          <cell r="L864">
            <v>5.0000074925363666E-2</v>
          </cell>
          <cell r="M864">
            <v>5.0000074925363666E-2</v>
          </cell>
          <cell r="N864">
            <v>5.0000074925363666E-2</v>
          </cell>
          <cell r="O864">
            <v>5.0000074925363666E-2</v>
          </cell>
          <cell r="P864">
            <v>5.0000074925363666E-2</v>
          </cell>
          <cell r="Q864">
            <v>5.0000074925363666E-2</v>
          </cell>
          <cell r="R864">
            <v>5.0000074925363666E-2</v>
          </cell>
          <cell r="S864">
            <v>5.0000074925363666E-2</v>
          </cell>
          <cell r="T864">
            <v>5.0000074925363701E-2</v>
          </cell>
          <cell r="U864">
            <v>5.0000074925363701E-2</v>
          </cell>
          <cell r="V864">
            <v>5.0000074925363701E-2</v>
          </cell>
        </row>
        <row r="865">
          <cell r="L865">
            <v>0</v>
          </cell>
          <cell r="M865">
            <v>0</v>
          </cell>
          <cell r="N865">
            <v>0</v>
          </cell>
          <cell r="O865">
            <v>0</v>
          </cell>
          <cell r="P865">
            <v>0</v>
          </cell>
          <cell r="Q865">
            <v>0</v>
          </cell>
          <cell r="R865">
            <v>0</v>
          </cell>
          <cell r="S865">
            <v>0</v>
          </cell>
          <cell r="T865">
            <v>0</v>
          </cell>
          <cell r="U865">
            <v>0</v>
          </cell>
          <cell r="V865">
            <v>0</v>
          </cell>
        </row>
        <row r="866">
          <cell r="L866">
            <v>0</v>
          </cell>
          <cell r="M866">
            <v>0</v>
          </cell>
          <cell r="N866">
            <v>0</v>
          </cell>
          <cell r="O866">
            <v>0</v>
          </cell>
          <cell r="P866">
            <v>0</v>
          </cell>
          <cell r="Q866">
            <v>0</v>
          </cell>
          <cell r="R866">
            <v>0</v>
          </cell>
          <cell r="S866">
            <v>0</v>
          </cell>
          <cell r="T866">
            <v>0</v>
          </cell>
          <cell r="U866">
            <v>0</v>
          </cell>
          <cell r="V866">
            <v>0</v>
          </cell>
        </row>
        <row r="867">
          <cell r="M867">
            <v>0</v>
          </cell>
          <cell r="N867">
            <v>-46788.320130448003</v>
          </cell>
          <cell r="O867">
            <v>31846.970004239483</v>
          </cell>
          <cell r="P867">
            <v>25113.847424999996</v>
          </cell>
          <cell r="Q867">
            <v>34747.32465844848</v>
          </cell>
          <cell r="R867">
            <v>33600.347838482208</v>
          </cell>
          <cell r="S867">
            <v>39564.324990660367</v>
          </cell>
          <cell r="T867">
            <v>42542.862443734346</v>
          </cell>
          <cell r="U867">
            <v>45698.906852969041</v>
          </cell>
          <cell r="V867">
            <v>48854.951262203736</v>
          </cell>
        </row>
        <row r="868">
          <cell r="L868">
            <v>0.62646864059575469</v>
          </cell>
          <cell r="M868">
            <v>0.62646864059575469</v>
          </cell>
          <cell r="N868">
            <v>0.62646864059575469</v>
          </cell>
          <cell r="O868">
            <v>0.62646864059575469</v>
          </cell>
          <cell r="P868">
            <v>0.62646864059575469</v>
          </cell>
          <cell r="Q868">
            <v>0.62646864059575469</v>
          </cell>
          <cell r="R868">
            <v>0.62646864059575469</v>
          </cell>
          <cell r="S868">
            <v>0.62646864059575469</v>
          </cell>
          <cell r="T868">
            <v>0.62646864059575436</v>
          </cell>
          <cell r="U868">
            <v>0.62646864059575436</v>
          </cell>
          <cell r="V868">
            <v>0.62646864059575436</v>
          </cell>
        </row>
        <row r="869">
          <cell r="L869">
            <v>0.12972424294927951</v>
          </cell>
          <cell r="M869">
            <v>0.12972424294927951</v>
          </cell>
          <cell r="N869">
            <v>0.12972424294927951</v>
          </cell>
          <cell r="O869">
            <v>0.12972424294927951</v>
          </cell>
          <cell r="P869">
            <v>0.12972424294927951</v>
          </cell>
          <cell r="Q869">
            <v>0.12972424294927951</v>
          </cell>
          <cell r="R869">
            <v>0.12972424294927951</v>
          </cell>
          <cell r="S869">
            <v>0.12972424294927951</v>
          </cell>
          <cell r="T869">
            <v>0.12972424294928001</v>
          </cell>
          <cell r="U869">
            <v>0.12972424294928001</v>
          </cell>
          <cell r="V869">
            <v>0.12972424294928001</v>
          </cell>
        </row>
        <row r="870">
          <cell r="L870">
            <v>0.22000011823464119</v>
          </cell>
          <cell r="M870">
            <v>0.22000011823464119</v>
          </cell>
          <cell r="N870">
            <v>0.22000011823464119</v>
          </cell>
          <cell r="O870">
            <v>0.22000011823464119</v>
          </cell>
          <cell r="P870">
            <v>0.22000011823464119</v>
          </cell>
          <cell r="Q870">
            <v>0.22000011823464119</v>
          </cell>
          <cell r="R870">
            <v>0.22000011823464119</v>
          </cell>
          <cell r="S870">
            <v>0.22000011823464119</v>
          </cell>
          <cell r="T870">
            <v>0.220000118234641</v>
          </cell>
          <cell r="U870">
            <v>0.220000118234641</v>
          </cell>
          <cell r="V870">
            <v>0.220000118234641</v>
          </cell>
        </row>
        <row r="871">
          <cell r="L871">
            <v>2.3806998220324598E-2</v>
          </cell>
          <cell r="M871">
            <v>2.3806998220324598E-2</v>
          </cell>
          <cell r="N871">
            <v>2.3806998220324598E-2</v>
          </cell>
          <cell r="O871">
            <v>2.3806998220324598E-2</v>
          </cell>
          <cell r="P871">
            <v>2.3806998220324598E-2</v>
          </cell>
          <cell r="Q871">
            <v>2.3806998220324598E-2</v>
          </cell>
          <cell r="R871">
            <v>2.3806998220324598E-2</v>
          </cell>
          <cell r="S871">
            <v>2.3806998220324598E-2</v>
          </cell>
          <cell r="T871">
            <v>2.3806998220324602E-2</v>
          </cell>
          <cell r="U871">
            <v>2.3806998220324602E-2</v>
          </cell>
          <cell r="V871">
            <v>2.3806998220324602E-2</v>
          </cell>
        </row>
        <row r="872">
          <cell r="L872">
            <v>0</v>
          </cell>
          <cell r="M872">
            <v>0</v>
          </cell>
          <cell r="N872">
            <v>0</v>
          </cell>
          <cell r="O872">
            <v>0</v>
          </cell>
          <cell r="P872">
            <v>0</v>
          </cell>
          <cell r="Q872">
            <v>0</v>
          </cell>
          <cell r="R872">
            <v>0</v>
          </cell>
          <cell r="S872">
            <v>0</v>
          </cell>
          <cell r="T872">
            <v>0</v>
          </cell>
          <cell r="U872">
            <v>0</v>
          </cell>
          <cell r="V872">
            <v>0</v>
          </cell>
        </row>
        <row r="873">
          <cell r="L873">
            <v>0</v>
          </cell>
          <cell r="M873">
            <v>0</v>
          </cell>
          <cell r="N873">
            <v>0</v>
          </cell>
          <cell r="O873">
            <v>0</v>
          </cell>
          <cell r="P873">
            <v>0</v>
          </cell>
          <cell r="Q873">
            <v>0</v>
          </cell>
          <cell r="R873">
            <v>0</v>
          </cell>
          <cell r="S873">
            <v>0</v>
          </cell>
          <cell r="T873">
            <v>0</v>
          </cell>
          <cell r="U873">
            <v>0</v>
          </cell>
          <cell r="V873">
            <v>0</v>
          </cell>
        </row>
        <row r="874">
          <cell r="M874">
            <v>0</v>
          </cell>
          <cell r="N874">
            <v>36653.447984999999</v>
          </cell>
          <cell r="O874">
            <v>35622.178305127491</v>
          </cell>
          <cell r="P874">
            <v>35622.178305127491</v>
          </cell>
          <cell r="Q874">
            <v>35622.178305127491</v>
          </cell>
          <cell r="R874">
            <v>35622.178305127491</v>
          </cell>
          <cell r="S874">
            <v>35622.178305127491</v>
          </cell>
          <cell r="T874">
            <v>35622.178305127491</v>
          </cell>
          <cell r="U874">
            <v>35622.178305127491</v>
          </cell>
          <cell r="V874">
            <v>35622.178305127491</v>
          </cell>
        </row>
        <row r="875">
          <cell r="L875">
            <v>0.62646864059575469</v>
          </cell>
          <cell r="M875">
            <v>0.62646864059575469</v>
          </cell>
          <cell r="N875">
            <v>0.62646864059575469</v>
          </cell>
          <cell r="O875">
            <v>0.62646864059575469</v>
          </cell>
          <cell r="P875">
            <v>0.62646864059575469</v>
          </cell>
          <cell r="Q875">
            <v>0.62646864059575469</v>
          </cell>
          <cell r="R875">
            <v>0.62646864059575469</v>
          </cell>
          <cell r="S875">
            <v>0.62646864059575469</v>
          </cell>
          <cell r="T875">
            <v>0.62646864059575436</v>
          </cell>
          <cell r="U875">
            <v>0.62646864059575436</v>
          </cell>
          <cell r="V875">
            <v>0.62646864059575436</v>
          </cell>
        </row>
        <row r="876">
          <cell r="L876">
            <v>0.12972424294927951</v>
          </cell>
          <cell r="M876">
            <v>0.12972424294927951</v>
          </cell>
          <cell r="N876">
            <v>0.12972424294927951</v>
          </cell>
          <cell r="O876">
            <v>0.12972424294927951</v>
          </cell>
          <cell r="P876">
            <v>0.12972424294927951</v>
          </cell>
          <cell r="Q876">
            <v>0.12972424294927951</v>
          </cell>
          <cell r="R876">
            <v>0.12972424294927951</v>
          </cell>
          <cell r="S876">
            <v>0.12972424294927951</v>
          </cell>
          <cell r="T876">
            <v>0.12972424294928001</v>
          </cell>
          <cell r="U876">
            <v>0.12972424294928001</v>
          </cell>
          <cell r="V876">
            <v>0.12972424294928001</v>
          </cell>
        </row>
        <row r="877">
          <cell r="L877">
            <v>0.22000011823464119</v>
          </cell>
          <cell r="M877">
            <v>0.22000011823464119</v>
          </cell>
          <cell r="N877">
            <v>0.22000011823464119</v>
          </cell>
          <cell r="O877">
            <v>0.22000011823464119</v>
          </cell>
          <cell r="P877">
            <v>0.22000011823464119</v>
          </cell>
          <cell r="Q877">
            <v>0.22000011823464119</v>
          </cell>
          <cell r="R877">
            <v>0.22000011823464119</v>
          </cell>
          <cell r="S877">
            <v>0.22000011823464119</v>
          </cell>
          <cell r="T877">
            <v>0.220000118234641</v>
          </cell>
          <cell r="U877">
            <v>0.220000118234641</v>
          </cell>
          <cell r="V877">
            <v>0.220000118234641</v>
          </cell>
        </row>
        <row r="878">
          <cell r="L878">
            <v>2.3806998220324598E-2</v>
          </cell>
          <cell r="M878">
            <v>2.3806998220324598E-2</v>
          </cell>
          <cell r="N878">
            <v>2.3806998220324598E-2</v>
          </cell>
          <cell r="O878">
            <v>2.3806998220324598E-2</v>
          </cell>
          <cell r="P878">
            <v>2.3806998220324598E-2</v>
          </cell>
          <cell r="Q878">
            <v>2.3806998220324598E-2</v>
          </cell>
          <cell r="R878">
            <v>2.3806998220324598E-2</v>
          </cell>
          <cell r="S878">
            <v>2.3806998220324598E-2</v>
          </cell>
          <cell r="T878">
            <v>2.3806998220324602E-2</v>
          </cell>
          <cell r="U878">
            <v>2.3806998220324602E-2</v>
          </cell>
          <cell r="V878">
            <v>2.3806998220324602E-2</v>
          </cell>
        </row>
        <row r="879">
          <cell r="L879">
            <v>0</v>
          </cell>
          <cell r="M879">
            <v>0</v>
          </cell>
          <cell r="N879">
            <v>0</v>
          </cell>
          <cell r="O879">
            <v>0</v>
          </cell>
          <cell r="P879">
            <v>0</v>
          </cell>
          <cell r="Q879">
            <v>0</v>
          </cell>
          <cell r="R879">
            <v>0</v>
          </cell>
          <cell r="S879">
            <v>0</v>
          </cell>
          <cell r="T879">
            <v>0</v>
          </cell>
          <cell r="U879">
            <v>0</v>
          </cell>
          <cell r="V879">
            <v>0</v>
          </cell>
        </row>
        <row r="880">
          <cell r="L880">
            <v>0</v>
          </cell>
          <cell r="M880">
            <v>0</v>
          </cell>
          <cell r="N880">
            <v>0</v>
          </cell>
          <cell r="O880">
            <v>0</v>
          </cell>
          <cell r="P880">
            <v>0</v>
          </cell>
          <cell r="Q880">
            <v>0</v>
          </cell>
          <cell r="R880">
            <v>0</v>
          </cell>
          <cell r="S880">
            <v>0</v>
          </cell>
          <cell r="T880">
            <v>0</v>
          </cell>
          <cell r="U880">
            <v>0</v>
          </cell>
          <cell r="V880">
            <v>0</v>
          </cell>
        </row>
        <row r="881">
          <cell r="M881">
            <v>0</v>
          </cell>
          <cell r="N881">
            <v>5019.1462170000004</v>
          </cell>
          <cell r="O881">
            <v>3067.033077</v>
          </cell>
          <cell r="P881">
            <v>3067.033077</v>
          </cell>
          <cell r="Q881">
            <v>3067.033077</v>
          </cell>
          <cell r="R881">
            <v>3067.033077</v>
          </cell>
          <cell r="S881">
            <v>3067.033077</v>
          </cell>
          <cell r="T881">
            <v>3067.033077</v>
          </cell>
          <cell r="U881">
            <v>3067.033077</v>
          </cell>
          <cell r="V881">
            <v>3067.033077</v>
          </cell>
        </row>
        <row r="882">
          <cell r="L882">
            <v>1</v>
          </cell>
          <cell r="M882">
            <v>1</v>
          </cell>
          <cell r="N882">
            <v>1</v>
          </cell>
          <cell r="O882">
            <v>1</v>
          </cell>
          <cell r="P882">
            <v>1</v>
          </cell>
          <cell r="Q882">
            <v>1</v>
          </cell>
          <cell r="R882">
            <v>1</v>
          </cell>
          <cell r="S882">
            <v>1</v>
          </cell>
          <cell r="T882">
            <v>1</v>
          </cell>
          <cell r="U882">
            <v>1</v>
          </cell>
          <cell r="V882">
            <v>1</v>
          </cell>
        </row>
        <row r="883">
          <cell r="L883">
            <v>0</v>
          </cell>
          <cell r="M883">
            <v>0</v>
          </cell>
          <cell r="N883">
            <v>0</v>
          </cell>
          <cell r="O883">
            <v>0</v>
          </cell>
          <cell r="P883">
            <v>0</v>
          </cell>
          <cell r="Q883">
            <v>0</v>
          </cell>
          <cell r="R883">
            <v>0</v>
          </cell>
          <cell r="S883">
            <v>0</v>
          </cell>
          <cell r="T883">
            <v>0</v>
          </cell>
          <cell r="U883">
            <v>0</v>
          </cell>
          <cell r="V883">
            <v>0</v>
          </cell>
        </row>
        <row r="884">
          <cell r="L884">
            <v>0</v>
          </cell>
          <cell r="M884">
            <v>0</v>
          </cell>
          <cell r="N884">
            <v>0</v>
          </cell>
          <cell r="O884">
            <v>0</v>
          </cell>
          <cell r="P884">
            <v>0</v>
          </cell>
          <cell r="Q884">
            <v>0</v>
          </cell>
          <cell r="R884">
            <v>0</v>
          </cell>
          <cell r="S884">
            <v>0</v>
          </cell>
          <cell r="T884">
            <v>0</v>
          </cell>
          <cell r="U884">
            <v>0</v>
          </cell>
          <cell r="V884">
            <v>0</v>
          </cell>
        </row>
        <row r="885">
          <cell r="L885">
            <v>0</v>
          </cell>
          <cell r="M885">
            <v>0</v>
          </cell>
          <cell r="N885">
            <v>0</v>
          </cell>
          <cell r="O885">
            <v>0</v>
          </cell>
          <cell r="P885">
            <v>0</v>
          </cell>
          <cell r="Q885">
            <v>0</v>
          </cell>
          <cell r="R885">
            <v>0</v>
          </cell>
          <cell r="S885">
            <v>0</v>
          </cell>
          <cell r="T885">
            <v>0</v>
          </cell>
          <cell r="U885">
            <v>0</v>
          </cell>
          <cell r="V885">
            <v>0</v>
          </cell>
        </row>
        <row r="886">
          <cell r="L886">
            <v>0</v>
          </cell>
          <cell r="M886">
            <v>0</v>
          </cell>
          <cell r="N886">
            <v>0</v>
          </cell>
          <cell r="O886">
            <v>0</v>
          </cell>
          <cell r="P886">
            <v>0</v>
          </cell>
          <cell r="Q886">
            <v>0</v>
          </cell>
          <cell r="R886">
            <v>0</v>
          </cell>
          <cell r="S886">
            <v>0</v>
          </cell>
          <cell r="T886">
            <v>0</v>
          </cell>
          <cell r="U886">
            <v>0</v>
          </cell>
          <cell r="V886">
            <v>0</v>
          </cell>
        </row>
        <row r="887">
          <cell r="L887">
            <v>0</v>
          </cell>
          <cell r="M887">
            <v>0</v>
          </cell>
          <cell r="N887">
            <v>0</v>
          </cell>
          <cell r="O887">
            <v>0</v>
          </cell>
          <cell r="P887">
            <v>0</v>
          </cell>
          <cell r="Q887">
            <v>0</v>
          </cell>
          <cell r="R887">
            <v>0</v>
          </cell>
          <cell r="S887">
            <v>0</v>
          </cell>
          <cell r="T887">
            <v>0</v>
          </cell>
          <cell r="U887">
            <v>0</v>
          </cell>
          <cell r="V887">
            <v>0</v>
          </cell>
        </row>
        <row r="888">
          <cell r="M888">
            <v>0</v>
          </cell>
          <cell r="N888">
            <v>13994.200729048</v>
          </cell>
          <cell r="O888">
            <v>21813.601892959516</v>
          </cell>
          <cell r="P888">
            <v>20434.809678596252</v>
          </cell>
          <cell r="Q888">
            <v>18091.696566054805</v>
          </cell>
          <cell r="R888">
            <v>18812.512551981057</v>
          </cell>
          <cell r="S888">
            <v>18529.933746224287</v>
          </cell>
          <cell r="T888">
            <v>17815.037823741684</v>
          </cell>
          <cell r="U888">
            <v>17815.037823741684</v>
          </cell>
          <cell r="V888">
            <v>17815.037823741684</v>
          </cell>
        </row>
        <row r="889">
          <cell r="L889">
            <v>0.63554155085619435</v>
          </cell>
          <cell r="M889">
            <v>0.63554155085619435</v>
          </cell>
          <cell r="N889">
            <v>0.63554155085619435</v>
          </cell>
          <cell r="O889">
            <v>0.63554155085619435</v>
          </cell>
          <cell r="P889">
            <v>0.63554155085619435</v>
          </cell>
          <cell r="Q889">
            <v>0.63554155085619435</v>
          </cell>
          <cell r="R889">
            <v>0.63554155085619435</v>
          </cell>
          <cell r="S889">
            <v>0.63554155085619435</v>
          </cell>
          <cell r="T889">
            <v>0.6355415508561939</v>
          </cell>
          <cell r="U889">
            <v>0.6355415508561939</v>
          </cell>
          <cell r="V889">
            <v>0.6355415508561939</v>
          </cell>
        </row>
        <row r="890">
          <cell r="L890">
            <v>0.13022144618621287</v>
          </cell>
          <cell r="M890">
            <v>0.13022144618621287</v>
          </cell>
          <cell r="N890">
            <v>0.13022144618621287</v>
          </cell>
          <cell r="O890">
            <v>0.13022144618621287</v>
          </cell>
          <cell r="P890">
            <v>0.13022144618621287</v>
          </cell>
          <cell r="Q890">
            <v>0.13022144618621287</v>
          </cell>
          <cell r="R890">
            <v>0.13022144618621287</v>
          </cell>
          <cell r="S890">
            <v>0.13022144618621287</v>
          </cell>
          <cell r="T890">
            <v>0.13022144618621301</v>
          </cell>
          <cell r="U890">
            <v>0.13022144618621301</v>
          </cell>
          <cell r="V890">
            <v>0.13022144618621301</v>
          </cell>
        </row>
        <row r="891">
          <cell r="L891">
            <v>0.2279852795660986</v>
          </cell>
          <cell r="M891">
            <v>0.2279852795660986</v>
          </cell>
          <cell r="N891">
            <v>0.2279852795660986</v>
          </cell>
          <cell r="O891">
            <v>0.2279852795660986</v>
          </cell>
          <cell r="P891">
            <v>0.2279852795660986</v>
          </cell>
          <cell r="Q891">
            <v>0.2279852795660986</v>
          </cell>
          <cell r="R891">
            <v>0.2279852795660986</v>
          </cell>
          <cell r="S891">
            <v>0.2279852795660986</v>
          </cell>
          <cell r="T891">
            <v>0.22798527956609899</v>
          </cell>
          <cell r="U891">
            <v>0.22798527956609899</v>
          </cell>
          <cell r="V891">
            <v>0.22798527956609899</v>
          </cell>
        </row>
        <row r="892">
          <cell r="L892">
            <v>6.2517233914941182E-3</v>
          </cell>
          <cell r="M892">
            <v>6.2517233914941182E-3</v>
          </cell>
          <cell r="N892">
            <v>6.2517233914941182E-3</v>
          </cell>
          <cell r="O892">
            <v>6.2517233914941182E-3</v>
          </cell>
          <cell r="P892">
            <v>6.2517233914941182E-3</v>
          </cell>
          <cell r="Q892">
            <v>6.2517233914941182E-3</v>
          </cell>
          <cell r="R892">
            <v>6.2517233914941182E-3</v>
          </cell>
          <cell r="S892">
            <v>6.2517233914941182E-3</v>
          </cell>
          <cell r="T892">
            <v>6.2517233914941199E-3</v>
          </cell>
          <cell r="U892">
            <v>6.2517233914941199E-3</v>
          </cell>
          <cell r="V892">
            <v>6.2517233914941199E-3</v>
          </cell>
        </row>
        <row r="893">
          <cell r="L893">
            <v>0</v>
          </cell>
          <cell r="M893">
            <v>0</v>
          </cell>
          <cell r="N893">
            <v>0</v>
          </cell>
          <cell r="O893">
            <v>0</v>
          </cell>
          <cell r="P893">
            <v>0</v>
          </cell>
          <cell r="Q893">
            <v>0</v>
          </cell>
          <cell r="R893">
            <v>0</v>
          </cell>
          <cell r="S893">
            <v>0</v>
          </cell>
          <cell r="T893">
            <v>0</v>
          </cell>
          <cell r="U893">
            <v>0</v>
          </cell>
          <cell r="V893">
            <v>0</v>
          </cell>
        </row>
        <row r="894">
          <cell r="L894">
            <v>0</v>
          </cell>
          <cell r="M894">
            <v>0</v>
          </cell>
          <cell r="N894">
            <v>0</v>
          </cell>
          <cell r="O894">
            <v>0</v>
          </cell>
          <cell r="P894">
            <v>0</v>
          </cell>
          <cell r="Q894">
            <v>0</v>
          </cell>
          <cell r="R894">
            <v>0</v>
          </cell>
          <cell r="S894">
            <v>0</v>
          </cell>
          <cell r="T894">
            <v>0</v>
          </cell>
          <cell r="U894">
            <v>0</v>
          </cell>
          <cell r="V894">
            <v>0</v>
          </cell>
        </row>
        <row r="895">
          <cell r="M895">
            <v>0</v>
          </cell>
          <cell r="N895">
            <v>0</v>
          </cell>
          <cell r="O895">
            <v>0</v>
          </cell>
          <cell r="P895">
            <v>0</v>
          </cell>
          <cell r="Q895">
            <v>0</v>
          </cell>
          <cell r="R895">
            <v>0</v>
          </cell>
          <cell r="S895">
            <v>0</v>
          </cell>
          <cell r="T895">
            <v>0</v>
          </cell>
          <cell r="U895">
            <v>0</v>
          </cell>
          <cell r="V895">
            <v>0</v>
          </cell>
        </row>
        <row r="896">
          <cell r="L896">
            <v>0</v>
          </cell>
          <cell r="M896">
            <v>0</v>
          </cell>
          <cell r="N896">
            <v>0</v>
          </cell>
          <cell r="O896">
            <v>0</v>
          </cell>
          <cell r="P896">
            <v>0</v>
          </cell>
          <cell r="Q896">
            <v>0</v>
          </cell>
          <cell r="R896">
            <v>0</v>
          </cell>
          <cell r="S896">
            <v>0</v>
          </cell>
          <cell r="T896">
            <v>0</v>
          </cell>
          <cell r="U896">
            <v>0</v>
          </cell>
          <cell r="V896">
            <v>0</v>
          </cell>
        </row>
        <row r="897">
          <cell r="L897">
            <v>0</v>
          </cell>
          <cell r="M897">
            <v>0</v>
          </cell>
          <cell r="N897">
            <v>0</v>
          </cell>
          <cell r="O897">
            <v>0</v>
          </cell>
          <cell r="P897">
            <v>0</v>
          </cell>
          <cell r="Q897">
            <v>0</v>
          </cell>
          <cell r="R897">
            <v>0</v>
          </cell>
          <cell r="S897">
            <v>0</v>
          </cell>
          <cell r="T897">
            <v>0</v>
          </cell>
          <cell r="U897">
            <v>0</v>
          </cell>
          <cell r="V897">
            <v>0</v>
          </cell>
        </row>
        <row r="898">
          <cell r="L898">
            <v>0</v>
          </cell>
          <cell r="M898">
            <v>0</v>
          </cell>
          <cell r="N898">
            <v>0</v>
          </cell>
          <cell r="O898">
            <v>0</v>
          </cell>
          <cell r="P898">
            <v>0</v>
          </cell>
          <cell r="Q898">
            <v>0</v>
          </cell>
          <cell r="R898">
            <v>0</v>
          </cell>
          <cell r="S898">
            <v>0</v>
          </cell>
          <cell r="T898">
            <v>0</v>
          </cell>
          <cell r="U898">
            <v>0</v>
          </cell>
          <cell r="V898">
            <v>0</v>
          </cell>
        </row>
        <row r="899">
          <cell r="L899">
            <v>0</v>
          </cell>
          <cell r="M899">
            <v>0</v>
          </cell>
          <cell r="N899">
            <v>0</v>
          </cell>
          <cell r="O899">
            <v>0</v>
          </cell>
          <cell r="P899">
            <v>0</v>
          </cell>
          <cell r="Q899">
            <v>0</v>
          </cell>
          <cell r="R899">
            <v>0</v>
          </cell>
          <cell r="S899">
            <v>0</v>
          </cell>
          <cell r="T899">
            <v>0</v>
          </cell>
          <cell r="U899">
            <v>0</v>
          </cell>
          <cell r="V899">
            <v>0</v>
          </cell>
        </row>
        <row r="900">
          <cell r="L900">
            <v>0</v>
          </cell>
          <cell r="M900">
            <v>0</v>
          </cell>
          <cell r="N900">
            <v>0</v>
          </cell>
          <cell r="O900">
            <v>0</v>
          </cell>
          <cell r="P900">
            <v>0</v>
          </cell>
          <cell r="Q900">
            <v>0</v>
          </cell>
          <cell r="R900">
            <v>0</v>
          </cell>
          <cell r="S900">
            <v>0</v>
          </cell>
          <cell r="T900">
            <v>0</v>
          </cell>
          <cell r="U900">
            <v>0</v>
          </cell>
          <cell r="V900">
            <v>0</v>
          </cell>
        </row>
        <row r="901">
          <cell r="L901">
            <v>0</v>
          </cell>
          <cell r="M901">
            <v>0</v>
          </cell>
          <cell r="N901">
            <v>0</v>
          </cell>
          <cell r="O901">
            <v>0</v>
          </cell>
          <cell r="P901">
            <v>0</v>
          </cell>
          <cell r="Q901">
            <v>0</v>
          </cell>
          <cell r="R901">
            <v>0</v>
          </cell>
          <cell r="S901">
            <v>0</v>
          </cell>
          <cell r="T901">
            <v>0</v>
          </cell>
          <cell r="U901">
            <v>0</v>
          </cell>
          <cell r="V901">
            <v>0</v>
          </cell>
        </row>
        <row r="902">
          <cell r="M902">
            <v>0</v>
          </cell>
          <cell r="N902">
            <v>0</v>
          </cell>
          <cell r="O902">
            <v>0</v>
          </cell>
          <cell r="P902">
            <v>0</v>
          </cell>
          <cell r="Q902">
            <v>0</v>
          </cell>
          <cell r="R902">
            <v>0</v>
          </cell>
          <cell r="S902">
            <v>0</v>
          </cell>
          <cell r="T902">
            <v>0</v>
          </cell>
          <cell r="U902">
            <v>2893.6091886269642</v>
          </cell>
          <cell r="V902">
            <v>15436.733936101551</v>
          </cell>
        </row>
        <row r="903">
          <cell r="L903">
            <v>1</v>
          </cell>
          <cell r="M903">
            <v>1</v>
          </cell>
          <cell r="N903">
            <v>1</v>
          </cell>
          <cell r="O903">
            <v>1</v>
          </cell>
          <cell r="P903">
            <v>1</v>
          </cell>
          <cell r="Q903">
            <v>1</v>
          </cell>
          <cell r="R903">
            <v>1</v>
          </cell>
          <cell r="S903">
            <v>1</v>
          </cell>
          <cell r="T903">
            <v>1</v>
          </cell>
          <cell r="U903">
            <v>1</v>
          </cell>
          <cell r="V903">
            <v>1</v>
          </cell>
        </row>
        <row r="904">
          <cell r="L904">
            <v>0</v>
          </cell>
          <cell r="M904">
            <v>0</v>
          </cell>
          <cell r="N904">
            <v>0</v>
          </cell>
          <cell r="O904">
            <v>0</v>
          </cell>
          <cell r="P904">
            <v>0</v>
          </cell>
          <cell r="Q904">
            <v>0</v>
          </cell>
          <cell r="R904">
            <v>0</v>
          </cell>
          <cell r="S904">
            <v>0</v>
          </cell>
          <cell r="T904">
            <v>0</v>
          </cell>
          <cell r="U904">
            <v>0</v>
          </cell>
          <cell r="V904">
            <v>0</v>
          </cell>
        </row>
        <row r="905">
          <cell r="L905">
            <v>0</v>
          </cell>
          <cell r="M905">
            <v>0</v>
          </cell>
          <cell r="N905">
            <v>0</v>
          </cell>
          <cell r="O905">
            <v>0</v>
          </cell>
          <cell r="P905">
            <v>0</v>
          </cell>
          <cell r="Q905">
            <v>0</v>
          </cell>
          <cell r="R905">
            <v>0</v>
          </cell>
          <cell r="S905">
            <v>0</v>
          </cell>
          <cell r="T905">
            <v>0</v>
          </cell>
          <cell r="U905">
            <v>0</v>
          </cell>
          <cell r="V905">
            <v>0</v>
          </cell>
        </row>
        <row r="906">
          <cell r="L906">
            <v>0</v>
          </cell>
          <cell r="M906">
            <v>0</v>
          </cell>
          <cell r="N906">
            <v>0</v>
          </cell>
          <cell r="O906">
            <v>0</v>
          </cell>
          <cell r="P906">
            <v>0</v>
          </cell>
          <cell r="Q906">
            <v>0</v>
          </cell>
          <cell r="R906">
            <v>0</v>
          </cell>
          <cell r="S906">
            <v>0</v>
          </cell>
          <cell r="T906">
            <v>0</v>
          </cell>
          <cell r="U906">
            <v>0</v>
          </cell>
          <cell r="V906">
            <v>0</v>
          </cell>
        </row>
        <row r="907">
          <cell r="L907">
            <v>0</v>
          </cell>
          <cell r="M907">
            <v>0</v>
          </cell>
          <cell r="N907">
            <v>0</v>
          </cell>
          <cell r="O907">
            <v>0</v>
          </cell>
          <cell r="P907">
            <v>0</v>
          </cell>
          <cell r="Q907">
            <v>0</v>
          </cell>
          <cell r="R907">
            <v>0</v>
          </cell>
          <cell r="S907">
            <v>0</v>
          </cell>
          <cell r="T907">
            <v>0</v>
          </cell>
          <cell r="U907">
            <v>0</v>
          </cell>
          <cell r="V907">
            <v>0</v>
          </cell>
        </row>
        <row r="908">
          <cell r="L908">
            <v>0</v>
          </cell>
          <cell r="M908">
            <v>0</v>
          </cell>
          <cell r="N908">
            <v>0</v>
          </cell>
          <cell r="O908">
            <v>0</v>
          </cell>
          <cell r="P908">
            <v>0</v>
          </cell>
          <cell r="Q908">
            <v>0</v>
          </cell>
          <cell r="R908">
            <v>0</v>
          </cell>
          <cell r="S908">
            <v>0</v>
          </cell>
          <cell r="T908">
            <v>0</v>
          </cell>
          <cell r="U908">
            <v>0</v>
          </cell>
          <cell r="V908">
            <v>0</v>
          </cell>
        </row>
        <row r="909">
          <cell r="M909">
            <v>0</v>
          </cell>
          <cell r="N909">
            <v>23257.720559724999</v>
          </cell>
          <cell r="O909">
            <v>18508.763065456427</v>
          </cell>
          <cell r="P909">
            <v>18699.748675270937</v>
          </cell>
          <cell r="Q909">
            <v>16912.890139092186</v>
          </cell>
          <cell r="R909">
            <v>16485.12074918134</v>
          </cell>
          <cell r="S909">
            <v>11971.09774795</v>
          </cell>
          <cell r="T909">
            <v>12838.170521475</v>
          </cell>
          <cell r="U909">
            <v>12838.170521475</v>
          </cell>
          <cell r="V909">
            <v>12838.170521475</v>
          </cell>
        </row>
        <row r="910">
          <cell r="L910">
            <v>1</v>
          </cell>
          <cell r="M910">
            <v>1</v>
          </cell>
          <cell r="N910">
            <v>1</v>
          </cell>
          <cell r="O910">
            <v>1</v>
          </cell>
          <cell r="P910">
            <v>1</v>
          </cell>
          <cell r="Q910">
            <v>1</v>
          </cell>
          <cell r="R910">
            <v>1</v>
          </cell>
          <cell r="S910">
            <v>1</v>
          </cell>
          <cell r="T910">
            <v>1</v>
          </cell>
          <cell r="U910">
            <v>1</v>
          </cell>
          <cell r="V910">
            <v>1</v>
          </cell>
        </row>
        <row r="911">
          <cell r="L911">
            <v>0</v>
          </cell>
          <cell r="M911">
            <v>0</v>
          </cell>
          <cell r="N911">
            <v>0</v>
          </cell>
          <cell r="O911">
            <v>0</v>
          </cell>
          <cell r="P911">
            <v>0</v>
          </cell>
          <cell r="Q911">
            <v>0</v>
          </cell>
          <cell r="R911">
            <v>0</v>
          </cell>
          <cell r="S911">
            <v>0</v>
          </cell>
          <cell r="T911">
            <v>0</v>
          </cell>
          <cell r="U911">
            <v>0</v>
          </cell>
          <cell r="V911">
            <v>0</v>
          </cell>
        </row>
        <row r="912">
          <cell r="L912">
            <v>0</v>
          </cell>
          <cell r="M912">
            <v>0</v>
          </cell>
          <cell r="N912">
            <v>0</v>
          </cell>
          <cell r="O912">
            <v>0</v>
          </cell>
          <cell r="P912">
            <v>0</v>
          </cell>
          <cell r="Q912">
            <v>0</v>
          </cell>
          <cell r="R912">
            <v>0</v>
          </cell>
          <cell r="S912">
            <v>0</v>
          </cell>
          <cell r="T912">
            <v>0</v>
          </cell>
          <cell r="U912">
            <v>0</v>
          </cell>
          <cell r="V912">
            <v>0</v>
          </cell>
        </row>
        <row r="913">
          <cell r="L913">
            <v>0</v>
          </cell>
          <cell r="M913">
            <v>0</v>
          </cell>
          <cell r="N913">
            <v>0</v>
          </cell>
          <cell r="O913">
            <v>0</v>
          </cell>
          <cell r="P913">
            <v>0</v>
          </cell>
          <cell r="Q913">
            <v>0</v>
          </cell>
          <cell r="R913">
            <v>0</v>
          </cell>
          <cell r="S913">
            <v>0</v>
          </cell>
          <cell r="T913">
            <v>0</v>
          </cell>
          <cell r="U913">
            <v>0</v>
          </cell>
          <cell r="V913">
            <v>0</v>
          </cell>
        </row>
        <row r="914">
          <cell r="L914">
            <v>0</v>
          </cell>
          <cell r="M914">
            <v>0</v>
          </cell>
          <cell r="N914">
            <v>0</v>
          </cell>
          <cell r="O914">
            <v>0</v>
          </cell>
          <cell r="P914">
            <v>0</v>
          </cell>
          <cell r="Q914">
            <v>0</v>
          </cell>
          <cell r="R914">
            <v>0</v>
          </cell>
          <cell r="S914">
            <v>0</v>
          </cell>
          <cell r="T914">
            <v>0</v>
          </cell>
          <cell r="U914">
            <v>0</v>
          </cell>
          <cell r="V914">
            <v>0</v>
          </cell>
        </row>
        <row r="915">
          <cell r="L915">
            <v>0</v>
          </cell>
          <cell r="M915">
            <v>0</v>
          </cell>
          <cell r="N915">
            <v>0</v>
          </cell>
          <cell r="O915">
            <v>0</v>
          </cell>
          <cell r="P915">
            <v>0</v>
          </cell>
          <cell r="Q915">
            <v>0</v>
          </cell>
          <cell r="R915">
            <v>0</v>
          </cell>
          <cell r="S915">
            <v>0</v>
          </cell>
          <cell r="T915">
            <v>0</v>
          </cell>
          <cell r="U915">
            <v>0</v>
          </cell>
          <cell r="V915">
            <v>0</v>
          </cell>
        </row>
        <row r="916">
          <cell r="M916">
            <v>0</v>
          </cell>
          <cell r="N916">
            <v>441.57488486300002</v>
          </cell>
          <cell r="O916">
            <v>1280.507540391518</v>
          </cell>
          <cell r="P916">
            <v>1298.5260068267032</v>
          </cell>
          <cell r="Q916">
            <v>1316.5444732618885</v>
          </cell>
          <cell r="R916">
            <v>1316.5444732618885</v>
          </cell>
          <cell r="S916">
            <v>1316.5444732618885</v>
          </cell>
          <cell r="T916">
            <v>1316.5444732618885</v>
          </cell>
          <cell r="U916">
            <v>1316.5444732618885</v>
          </cell>
          <cell r="V916">
            <v>1316.5444732618885</v>
          </cell>
        </row>
        <row r="917">
          <cell r="L917">
            <v>0.9003278682293383</v>
          </cell>
          <cell r="M917">
            <v>0.9003278682293383</v>
          </cell>
          <cell r="N917">
            <v>0.9003278682293383</v>
          </cell>
          <cell r="O917">
            <v>0.9003278682293383</v>
          </cell>
          <cell r="P917">
            <v>0.9003278682293383</v>
          </cell>
          <cell r="Q917">
            <v>0.9003278682293383</v>
          </cell>
          <cell r="R917">
            <v>0.9003278682293383</v>
          </cell>
          <cell r="S917">
            <v>0.9003278682293383</v>
          </cell>
          <cell r="T917">
            <v>0.9003278682293383</v>
          </cell>
          <cell r="U917">
            <v>0.9003278682293383</v>
          </cell>
          <cell r="V917">
            <v>0.9003278682293383</v>
          </cell>
        </row>
        <row r="918">
          <cell r="L918">
            <v>2.6902009027233317E-2</v>
          </cell>
          <cell r="M918">
            <v>2.6902009027233317E-2</v>
          </cell>
          <cell r="N918">
            <v>2.6902009027233317E-2</v>
          </cell>
          <cell r="O918">
            <v>2.6902009027233317E-2</v>
          </cell>
          <cell r="P918">
            <v>2.6902009027233317E-2</v>
          </cell>
          <cell r="Q918">
            <v>2.6902009027233317E-2</v>
          </cell>
          <cell r="R918">
            <v>2.6902009027233317E-2</v>
          </cell>
          <cell r="S918">
            <v>2.6902009027233317E-2</v>
          </cell>
          <cell r="T918">
            <v>2.69020090272333E-2</v>
          </cell>
          <cell r="U918">
            <v>2.69020090272333E-2</v>
          </cell>
          <cell r="V918">
            <v>2.69020090272333E-2</v>
          </cell>
        </row>
        <row r="919">
          <cell r="L919">
            <v>5.8399381808620754E-2</v>
          </cell>
          <cell r="M919">
            <v>5.8399381808620754E-2</v>
          </cell>
          <cell r="N919">
            <v>5.8399381808620754E-2</v>
          </cell>
          <cell r="O919">
            <v>5.8399381808620754E-2</v>
          </cell>
          <cell r="P919">
            <v>5.8399381808620754E-2</v>
          </cell>
          <cell r="Q919">
            <v>5.8399381808620754E-2</v>
          </cell>
          <cell r="R919">
            <v>5.8399381808620754E-2</v>
          </cell>
          <cell r="S919">
            <v>5.8399381808620754E-2</v>
          </cell>
          <cell r="T919">
            <v>5.8399381808620802E-2</v>
          </cell>
          <cell r="U919">
            <v>5.8399381808620802E-2</v>
          </cell>
          <cell r="V919">
            <v>5.8399381808620802E-2</v>
          </cell>
        </row>
        <row r="920">
          <cell r="L920">
            <v>1.4370740934807584E-2</v>
          </cell>
          <cell r="M920">
            <v>1.4370740934807584E-2</v>
          </cell>
          <cell r="N920">
            <v>1.4370740934807584E-2</v>
          </cell>
          <cell r="O920">
            <v>1.4370740934807584E-2</v>
          </cell>
          <cell r="P920">
            <v>1.4370740934807584E-2</v>
          </cell>
          <cell r="Q920">
            <v>1.4370740934807584E-2</v>
          </cell>
          <cell r="R920">
            <v>1.4370740934807584E-2</v>
          </cell>
          <cell r="S920">
            <v>1.4370740934807584E-2</v>
          </cell>
          <cell r="T920">
            <v>1.4370740934807599E-2</v>
          </cell>
          <cell r="U920">
            <v>1.4370740934807599E-2</v>
          </cell>
          <cell r="V920">
            <v>1.4370740934807599E-2</v>
          </cell>
        </row>
        <row r="921">
          <cell r="L921">
            <v>0</v>
          </cell>
          <cell r="M921">
            <v>0</v>
          </cell>
          <cell r="N921">
            <v>0</v>
          </cell>
          <cell r="O921">
            <v>0</v>
          </cell>
          <cell r="P921">
            <v>0</v>
          </cell>
          <cell r="Q921">
            <v>0</v>
          </cell>
          <cell r="R921">
            <v>0</v>
          </cell>
          <cell r="S921">
            <v>0</v>
          </cell>
          <cell r="T921">
            <v>0</v>
          </cell>
          <cell r="U921">
            <v>0</v>
          </cell>
          <cell r="V921">
            <v>0</v>
          </cell>
        </row>
        <row r="922">
          <cell r="L922">
            <v>0</v>
          </cell>
          <cell r="M922">
            <v>0</v>
          </cell>
          <cell r="N922">
            <v>0</v>
          </cell>
          <cell r="O922">
            <v>0</v>
          </cell>
          <cell r="P922">
            <v>0</v>
          </cell>
          <cell r="Q922">
            <v>0</v>
          </cell>
          <cell r="R922">
            <v>0</v>
          </cell>
          <cell r="S922">
            <v>0</v>
          </cell>
          <cell r="T922">
            <v>0</v>
          </cell>
          <cell r="U922">
            <v>0</v>
          </cell>
          <cell r="V922">
            <v>0</v>
          </cell>
        </row>
        <row r="923">
          <cell r="M923">
            <v>0</v>
          </cell>
          <cell r="N923">
            <v>-3284.1997604309299</v>
          </cell>
          <cell r="O923">
            <v>-1694.295542474307</v>
          </cell>
          <cell r="P923">
            <v>-1916.0606979717963</v>
          </cell>
          <cell r="Q923">
            <v>-1868.5732946604844</v>
          </cell>
          <cell r="R923">
            <v>-1868.5732946604844</v>
          </cell>
          <cell r="S923">
            <v>-1868.5732946604844</v>
          </cell>
          <cell r="T923">
            <v>-1868.5732946604844</v>
          </cell>
          <cell r="U923">
            <v>-1868.5732946604844</v>
          </cell>
          <cell r="V923">
            <v>-1868.5732946604844</v>
          </cell>
        </row>
        <row r="924">
          <cell r="L924">
            <v>0.9003278682293383</v>
          </cell>
          <cell r="M924">
            <v>0.9003278682293383</v>
          </cell>
          <cell r="N924">
            <v>0.9003278682293383</v>
          </cell>
          <cell r="O924">
            <v>0.9003278682293383</v>
          </cell>
          <cell r="P924">
            <v>0.9003278682293383</v>
          </cell>
          <cell r="Q924">
            <v>0.9003278682293383</v>
          </cell>
          <cell r="R924">
            <v>0.9003278682293383</v>
          </cell>
          <cell r="S924">
            <v>0.9003278682293383</v>
          </cell>
          <cell r="T924">
            <v>0.9003278682293383</v>
          </cell>
          <cell r="U924">
            <v>0.9003278682293383</v>
          </cell>
          <cell r="V924">
            <v>0.9003278682293383</v>
          </cell>
        </row>
        <row r="925">
          <cell r="L925">
            <v>2.6902009027233317E-2</v>
          </cell>
          <cell r="M925">
            <v>2.6902009027233317E-2</v>
          </cell>
          <cell r="N925">
            <v>2.6902009027233317E-2</v>
          </cell>
          <cell r="O925">
            <v>2.6902009027233317E-2</v>
          </cell>
          <cell r="P925">
            <v>2.6902009027233317E-2</v>
          </cell>
          <cell r="Q925">
            <v>2.6902009027233317E-2</v>
          </cell>
          <cell r="R925">
            <v>2.6902009027233317E-2</v>
          </cell>
          <cell r="S925">
            <v>2.6902009027233317E-2</v>
          </cell>
          <cell r="T925">
            <v>2.69020090272333E-2</v>
          </cell>
          <cell r="U925">
            <v>2.69020090272333E-2</v>
          </cell>
          <cell r="V925">
            <v>2.69020090272333E-2</v>
          </cell>
        </row>
        <row r="926">
          <cell r="L926">
            <v>5.8399381808620754E-2</v>
          </cell>
          <cell r="M926">
            <v>5.8399381808620754E-2</v>
          </cell>
          <cell r="N926">
            <v>5.8399381808620754E-2</v>
          </cell>
          <cell r="O926">
            <v>5.8399381808620754E-2</v>
          </cell>
          <cell r="P926">
            <v>5.8399381808620754E-2</v>
          </cell>
          <cell r="Q926">
            <v>5.8399381808620754E-2</v>
          </cell>
          <cell r="R926">
            <v>5.8399381808620754E-2</v>
          </cell>
          <cell r="S926">
            <v>5.8399381808620754E-2</v>
          </cell>
          <cell r="T926">
            <v>5.8399381808620802E-2</v>
          </cell>
          <cell r="U926">
            <v>5.8399381808620802E-2</v>
          </cell>
          <cell r="V926">
            <v>5.8399381808620802E-2</v>
          </cell>
        </row>
        <row r="927">
          <cell r="L927">
            <v>1.4370740934807584E-2</v>
          </cell>
          <cell r="M927">
            <v>1.4370740934807584E-2</v>
          </cell>
          <cell r="N927">
            <v>1.4370740934807584E-2</v>
          </cell>
          <cell r="O927">
            <v>1.4370740934807584E-2</v>
          </cell>
          <cell r="P927">
            <v>1.4370740934807584E-2</v>
          </cell>
          <cell r="Q927">
            <v>1.4370740934807584E-2</v>
          </cell>
          <cell r="R927">
            <v>1.4370740934807584E-2</v>
          </cell>
          <cell r="S927">
            <v>1.4370740934807584E-2</v>
          </cell>
          <cell r="T927">
            <v>1.4370740934807599E-2</v>
          </cell>
          <cell r="U927">
            <v>1.4370740934807599E-2</v>
          </cell>
          <cell r="V927">
            <v>1.4370740934807599E-2</v>
          </cell>
        </row>
        <row r="928">
          <cell r="L928">
            <v>0</v>
          </cell>
          <cell r="M928">
            <v>0</v>
          </cell>
          <cell r="N928">
            <v>0</v>
          </cell>
          <cell r="O928">
            <v>0</v>
          </cell>
          <cell r="P928">
            <v>0</v>
          </cell>
          <cell r="Q928">
            <v>0</v>
          </cell>
          <cell r="R928">
            <v>0</v>
          </cell>
          <cell r="S928">
            <v>0</v>
          </cell>
          <cell r="T928">
            <v>0</v>
          </cell>
          <cell r="U928">
            <v>0</v>
          </cell>
          <cell r="V928">
            <v>0</v>
          </cell>
        </row>
        <row r="929">
          <cell r="L929">
            <v>0</v>
          </cell>
          <cell r="M929">
            <v>0</v>
          </cell>
          <cell r="N929">
            <v>0</v>
          </cell>
          <cell r="O929">
            <v>0</v>
          </cell>
          <cell r="P929">
            <v>0</v>
          </cell>
          <cell r="Q929">
            <v>0</v>
          </cell>
          <cell r="R929">
            <v>0</v>
          </cell>
          <cell r="S929">
            <v>0</v>
          </cell>
          <cell r="T929">
            <v>0</v>
          </cell>
          <cell r="U929">
            <v>0</v>
          </cell>
          <cell r="V929">
            <v>0</v>
          </cell>
        </row>
        <row r="930">
          <cell r="M930">
            <v>0</v>
          </cell>
          <cell r="N930">
            <v>5467.5932587500001</v>
          </cell>
          <cell r="O930">
            <v>9955.7268542967904</v>
          </cell>
          <cell r="P930">
            <v>9238.566655853976</v>
          </cell>
          <cell r="Q930">
            <v>8892.1417211344724</v>
          </cell>
          <cell r="R930">
            <v>8892.1417211344724</v>
          </cell>
          <cell r="S930">
            <v>8892.1417211344724</v>
          </cell>
          <cell r="T930">
            <v>8892.1417211344724</v>
          </cell>
          <cell r="U930">
            <v>8892.1417211344724</v>
          </cell>
          <cell r="V930">
            <v>8892.1417211344724</v>
          </cell>
        </row>
        <row r="931">
          <cell r="L931">
            <v>0.9003278682293383</v>
          </cell>
          <cell r="M931">
            <v>0.9003278682293383</v>
          </cell>
          <cell r="N931">
            <v>0.9003278682293383</v>
          </cell>
          <cell r="O931">
            <v>0.9003278682293383</v>
          </cell>
          <cell r="P931">
            <v>0.9003278682293383</v>
          </cell>
          <cell r="Q931">
            <v>0.9003278682293383</v>
          </cell>
          <cell r="R931">
            <v>0.9003278682293383</v>
          </cell>
          <cell r="S931">
            <v>0.9003278682293383</v>
          </cell>
          <cell r="T931">
            <v>0.9003278682293383</v>
          </cell>
          <cell r="U931">
            <v>0.9003278682293383</v>
          </cell>
          <cell r="V931">
            <v>0.9003278682293383</v>
          </cell>
        </row>
        <row r="932">
          <cell r="L932">
            <v>2.6902009027233317E-2</v>
          </cell>
          <cell r="M932">
            <v>2.6902009027233317E-2</v>
          </cell>
          <cell r="N932">
            <v>2.6902009027233317E-2</v>
          </cell>
          <cell r="O932">
            <v>2.6902009027233317E-2</v>
          </cell>
          <cell r="P932">
            <v>2.6902009027233317E-2</v>
          </cell>
          <cell r="Q932">
            <v>2.6902009027233317E-2</v>
          </cell>
          <cell r="R932">
            <v>2.6902009027233317E-2</v>
          </cell>
          <cell r="S932">
            <v>2.6902009027233317E-2</v>
          </cell>
          <cell r="T932">
            <v>2.69020090272333E-2</v>
          </cell>
          <cell r="U932">
            <v>2.69020090272333E-2</v>
          </cell>
          <cell r="V932">
            <v>2.69020090272333E-2</v>
          </cell>
        </row>
        <row r="933">
          <cell r="L933">
            <v>5.8399381808620754E-2</v>
          </cell>
          <cell r="M933">
            <v>5.8399381808620754E-2</v>
          </cell>
          <cell r="N933">
            <v>5.8399381808620754E-2</v>
          </cell>
          <cell r="O933">
            <v>5.8399381808620754E-2</v>
          </cell>
          <cell r="P933">
            <v>5.8399381808620754E-2</v>
          </cell>
          <cell r="Q933">
            <v>5.8399381808620754E-2</v>
          </cell>
          <cell r="R933">
            <v>5.8399381808620754E-2</v>
          </cell>
          <cell r="S933">
            <v>5.8399381808620754E-2</v>
          </cell>
          <cell r="T933">
            <v>5.8399381808620802E-2</v>
          </cell>
          <cell r="U933">
            <v>5.8399381808620802E-2</v>
          </cell>
          <cell r="V933">
            <v>5.8399381808620802E-2</v>
          </cell>
        </row>
        <row r="934">
          <cell r="L934">
            <v>1.4370740934807584E-2</v>
          </cell>
          <cell r="M934">
            <v>1.4370740934807584E-2</v>
          </cell>
          <cell r="N934">
            <v>1.4370740934807584E-2</v>
          </cell>
          <cell r="O934">
            <v>1.4370740934807584E-2</v>
          </cell>
          <cell r="P934">
            <v>1.4370740934807584E-2</v>
          </cell>
          <cell r="Q934">
            <v>1.4370740934807584E-2</v>
          </cell>
          <cell r="R934">
            <v>1.4370740934807584E-2</v>
          </cell>
          <cell r="S934">
            <v>1.4370740934807584E-2</v>
          </cell>
          <cell r="T934">
            <v>1.4370740934807599E-2</v>
          </cell>
          <cell r="U934">
            <v>1.4370740934807599E-2</v>
          </cell>
          <cell r="V934">
            <v>1.4370740934807599E-2</v>
          </cell>
        </row>
        <row r="935">
          <cell r="L935">
            <v>0</v>
          </cell>
          <cell r="M935">
            <v>0</v>
          </cell>
          <cell r="N935">
            <v>0</v>
          </cell>
          <cell r="O935">
            <v>0</v>
          </cell>
          <cell r="P935">
            <v>0</v>
          </cell>
          <cell r="Q935">
            <v>0</v>
          </cell>
          <cell r="R935">
            <v>0</v>
          </cell>
          <cell r="S935">
            <v>0</v>
          </cell>
          <cell r="T935">
            <v>0</v>
          </cell>
          <cell r="U935">
            <v>0</v>
          </cell>
          <cell r="V935">
            <v>0</v>
          </cell>
        </row>
        <row r="936">
          <cell r="L936">
            <v>0</v>
          </cell>
          <cell r="M936">
            <v>0</v>
          </cell>
          <cell r="N936">
            <v>0</v>
          </cell>
          <cell r="O936">
            <v>0</v>
          </cell>
          <cell r="P936">
            <v>0</v>
          </cell>
          <cell r="Q936">
            <v>0</v>
          </cell>
          <cell r="R936">
            <v>0</v>
          </cell>
          <cell r="S936">
            <v>0</v>
          </cell>
          <cell r="T936">
            <v>0</v>
          </cell>
          <cell r="U936">
            <v>0</v>
          </cell>
          <cell r="V936">
            <v>0</v>
          </cell>
        </row>
        <row r="948">
          <cell r="M948">
            <v>0</v>
          </cell>
          <cell r="N948">
            <v>439118.682489976</v>
          </cell>
          <cell r="O948">
            <v>416258.34346516442</v>
          </cell>
          <cell r="P948">
            <v>375634.79377250676</v>
          </cell>
          <cell r="Q948">
            <v>354641.31776557129</v>
          </cell>
          <cell r="R948">
            <v>354656.43033130164</v>
          </cell>
          <cell r="S948">
            <v>340363.25320294133</v>
          </cell>
          <cell r="T948">
            <v>328051.72235370468</v>
          </cell>
          <cell r="U948">
            <v>315740.19150446804</v>
          </cell>
          <cell r="V948">
            <v>303428.66065523139</v>
          </cell>
        </row>
        <row r="949">
          <cell r="L949">
            <v>0.86719536710082912</v>
          </cell>
          <cell r="M949">
            <v>0.86719536710082912</v>
          </cell>
          <cell r="N949">
            <v>0.71331213986751152</v>
          </cell>
          <cell r="O949">
            <v>0.70486108345023601</v>
          </cell>
          <cell r="P949">
            <v>0.68730521549542756</v>
          </cell>
          <cell r="Q949">
            <v>0.67665637286928892</v>
          </cell>
          <cell r="R949">
            <v>0.67666449208785728</v>
          </cell>
          <cell r="S949">
            <v>0.66866335941752719</v>
          </cell>
          <cell r="T949">
            <v>0.66121260464136866</v>
          </cell>
          <cell r="U949">
            <v>0.65318080127054334</v>
          </cell>
          <cell r="V949">
            <v>0.64449722166499201</v>
          </cell>
        </row>
        <row r="950">
          <cell r="L950">
            <v>5.9222651233464006E-2</v>
          </cell>
          <cell r="M950">
            <v>5.9222651233464006E-2</v>
          </cell>
          <cell r="N950">
            <v>5.9222651233464006E-2</v>
          </cell>
          <cell r="O950">
            <v>5.9222651233464006E-2</v>
          </cell>
          <cell r="P950">
            <v>5.9222651233464006E-2</v>
          </cell>
          <cell r="Q950">
            <v>5.9222651233464006E-2</v>
          </cell>
          <cell r="R950">
            <v>5.9222651233464006E-2</v>
          </cell>
          <cell r="S950">
            <v>5.9222651233464006E-2</v>
          </cell>
          <cell r="T950">
            <v>5.9222651233463999E-2</v>
          </cell>
          <cell r="U950">
            <v>5.9222651233463999E-2</v>
          </cell>
          <cell r="V950">
            <v>5.9222651233463999E-2</v>
          </cell>
        </row>
        <row r="951">
          <cell r="L951">
            <v>7.5473090653631003E-2</v>
          </cell>
          <cell r="M951">
            <v>7.5473090653631003E-2</v>
          </cell>
          <cell r="N951">
            <v>0.22067301619188337</v>
          </cell>
          <cell r="O951">
            <v>0.2286471975537511</v>
          </cell>
          <cell r="P951">
            <v>0.24521242539325194</v>
          </cell>
          <cell r="Q951">
            <v>0.25526037658444661</v>
          </cell>
          <cell r="R951">
            <v>0.25525271551603296</v>
          </cell>
          <cell r="S951">
            <v>0.26280236136659818</v>
          </cell>
          <cell r="T951">
            <v>0.26983268597151233</v>
          </cell>
          <cell r="U951">
            <v>0.27741127184048109</v>
          </cell>
          <cell r="V951">
            <v>0.28560485560396587</v>
          </cell>
        </row>
        <row r="952">
          <cell r="L952">
            <v>-1.8911089879241122E-3</v>
          </cell>
          <cell r="M952">
            <v>-1.8911089879241122E-3</v>
          </cell>
          <cell r="N952">
            <v>6.7921927071410747E-3</v>
          </cell>
          <cell r="O952">
            <v>7.2690677625488797E-3</v>
          </cell>
          <cell r="P952">
            <v>8.2597078778565425E-3</v>
          </cell>
          <cell r="Q952">
            <v>8.8605993128004767E-3</v>
          </cell>
          <cell r="R952">
            <v>8.8601411626458154E-3</v>
          </cell>
          <cell r="S952">
            <v>9.3116279824106418E-3</v>
          </cell>
          <cell r="T952">
            <v>9.7320581536549586E-3</v>
          </cell>
          <cell r="U952">
            <v>1.0185275655511574E-2</v>
          </cell>
          <cell r="V952">
            <v>1.0675271497578192E-2</v>
          </cell>
        </row>
        <row r="953">
          <cell r="L953">
            <v>0</v>
          </cell>
          <cell r="M953">
            <v>0</v>
          </cell>
          <cell r="N953">
            <v>0</v>
          </cell>
          <cell r="O953">
            <v>0</v>
          </cell>
          <cell r="P953">
            <v>0</v>
          </cell>
          <cell r="Q953">
            <v>0</v>
          </cell>
          <cell r="R953">
            <v>0</v>
          </cell>
          <cell r="S953">
            <v>0</v>
          </cell>
          <cell r="T953">
            <v>0</v>
          </cell>
          <cell r="U953">
            <v>0</v>
          </cell>
          <cell r="V953">
            <v>0</v>
          </cell>
        </row>
        <row r="954">
          <cell r="L954">
            <v>0</v>
          </cell>
          <cell r="M954">
            <v>0</v>
          </cell>
          <cell r="N954">
            <v>0</v>
          </cell>
          <cell r="O954">
            <v>0</v>
          </cell>
          <cell r="P954">
            <v>0</v>
          </cell>
          <cell r="Q954">
            <v>0</v>
          </cell>
          <cell r="R954">
            <v>0</v>
          </cell>
          <cell r="S954">
            <v>0</v>
          </cell>
          <cell r="T954">
            <v>0</v>
          </cell>
          <cell r="U954">
            <v>0</v>
          </cell>
          <cell r="V954">
            <v>0</v>
          </cell>
        </row>
        <row r="955">
          <cell r="M955">
            <v>0</v>
          </cell>
          <cell r="N955">
            <v>85037.399090075996</v>
          </cell>
          <cell r="O955">
            <v>81467.263683276018</v>
          </cell>
          <cell r="P955">
            <v>78031.943283275992</v>
          </cell>
          <cell r="Q955">
            <v>74665.224483276077</v>
          </cell>
          <cell r="R955">
            <v>71308.510083276022</v>
          </cell>
          <cell r="S955">
            <v>67955.130483276022</v>
          </cell>
          <cell r="T955">
            <v>64601.750883276021</v>
          </cell>
          <cell r="U955">
            <v>61248.371283276021</v>
          </cell>
          <cell r="V955">
            <v>57894.991683276021</v>
          </cell>
        </row>
        <row r="956">
          <cell r="L956">
            <v>0.86719536710082912</v>
          </cell>
          <cell r="M956">
            <v>0.86719536710082912</v>
          </cell>
          <cell r="N956">
            <v>0.86719536710082912</v>
          </cell>
          <cell r="O956">
            <v>0.86719536710082912</v>
          </cell>
          <cell r="P956">
            <v>0.86719536710082912</v>
          </cell>
          <cell r="Q956">
            <v>0.86719536710082912</v>
          </cell>
          <cell r="R956">
            <v>0.86719536710082912</v>
          </cell>
          <cell r="S956">
            <v>0.86719536710082912</v>
          </cell>
          <cell r="T956">
            <v>0.86719536710082912</v>
          </cell>
          <cell r="U956">
            <v>0.86719536710082912</v>
          </cell>
          <cell r="V956">
            <v>0.86719536710082912</v>
          </cell>
        </row>
        <row r="957">
          <cell r="L957">
            <v>5.9222651233464006E-2</v>
          </cell>
          <cell r="M957">
            <v>5.9222651233464006E-2</v>
          </cell>
          <cell r="N957">
            <v>5.9222651233464006E-2</v>
          </cell>
          <cell r="O957">
            <v>5.9222651233464006E-2</v>
          </cell>
          <cell r="P957">
            <v>5.9222651233464006E-2</v>
          </cell>
          <cell r="Q957">
            <v>5.9222651233464006E-2</v>
          </cell>
          <cell r="R957">
            <v>5.9222651233464006E-2</v>
          </cell>
          <cell r="S957">
            <v>5.9222651233464006E-2</v>
          </cell>
          <cell r="T957">
            <v>5.9222651233463999E-2</v>
          </cell>
          <cell r="U957">
            <v>5.9222651233463999E-2</v>
          </cell>
          <cell r="V957">
            <v>5.9222651233463999E-2</v>
          </cell>
        </row>
        <row r="958">
          <cell r="L958">
            <v>7.5473090653631003E-2</v>
          </cell>
          <cell r="M958">
            <v>7.5473090653631003E-2</v>
          </cell>
          <cell r="N958">
            <v>7.5473090653631003E-2</v>
          </cell>
          <cell r="O958">
            <v>7.5473090653631003E-2</v>
          </cell>
          <cell r="P958">
            <v>7.5473090653631003E-2</v>
          </cell>
          <cell r="Q958">
            <v>7.5473090653631003E-2</v>
          </cell>
          <cell r="R958">
            <v>7.5473090653631003E-2</v>
          </cell>
          <cell r="S958">
            <v>7.5473090653631003E-2</v>
          </cell>
          <cell r="T958">
            <v>7.5473090653631003E-2</v>
          </cell>
          <cell r="U958">
            <v>7.5473090653631003E-2</v>
          </cell>
          <cell r="V958">
            <v>7.5473090653631003E-2</v>
          </cell>
        </row>
        <row r="959">
          <cell r="L959">
            <v>-1.8911089879241122E-3</v>
          </cell>
          <cell r="M959">
            <v>-1.8911089879241122E-3</v>
          </cell>
          <cell r="N959">
            <v>-1.8911089879241122E-3</v>
          </cell>
          <cell r="O959">
            <v>-1.8911089879241122E-3</v>
          </cell>
          <cell r="P959">
            <v>-1.8911089879241122E-3</v>
          </cell>
          <cell r="Q959">
            <v>-1.8911089879241122E-3</v>
          </cell>
          <cell r="R959">
            <v>-1.8911089879241122E-3</v>
          </cell>
          <cell r="S959">
            <v>-1.8911089879241122E-3</v>
          </cell>
          <cell r="T959">
            <v>-1.89110898792411E-3</v>
          </cell>
          <cell r="U959">
            <v>-1.89110898792411E-3</v>
          </cell>
          <cell r="V959">
            <v>-1.89110898792411E-3</v>
          </cell>
        </row>
        <row r="960">
          <cell r="L960">
            <v>0</v>
          </cell>
          <cell r="M960">
            <v>0</v>
          </cell>
          <cell r="N960">
            <v>0</v>
          </cell>
          <cell r="O960">
            <v>0</v>
          </cell>
          <cell r="P960">
            <v>0</v>
          </cell>
          <cell r="Q960">
            <v>0</v>
          </cell>
          <cell r="R960">
            <v>0</v>
          </cell>
          <cell r="S960">
            <v>0</v>
          </cell>
          <cell r="T960">
            <v>0</v>
          </cell>
          <cell r="U960">
            <v>0</v>
          </cell>
          <cell r="V960">
            <v>0</v>
          </cell>
        </row>
        <row r="961">
          <cell r="L961">
            <v>0</v>
          </cell>
          <cell r="M961">
            <v>0</v>
          </cell>
          <cell r="N961">
            <v>0</v>
          </cell>
          <cell r="O961">
            <v>0</v>
          </cell>
          <cell r="P961">
            <v>0</v>
          </cell>
          <cell r="Q961">
            <v>0</v>
          </cell>
          <cell r="R961">
            <v>0</v>
          </cell>
          <cell r="S961">
            <v>0</v>
          </cell>
          <cell r="T961">
            <v>0</v>
          </cell>
          <cell r="U961">
            <v>0</v>
          </cell>
          <cell r="V961">
            <v>0</v>
          </cell>
        </row>
        <row r="962">
          <cell r="M962">
            <v>0</v>
          </cell>
          <cell r="N962">
            <v>29104.662345475001</v>
          </cell>
          <cell r="O962">
            <v>24635.266891062791</v>
          </cell>
          <cell r="P962">
            <v>25550.479335447009</v>
          </cell>
          <cell r="Q962">
            <v>11525.554278819847</v>
          </cell>
          <cell r="R962">
            <v>12828.258920671349</v>
          </cell>
          <cell r="S962">
            <v>18219.004134000006</v>
          </cell>
          <cell r="T962">
            <v>6418.4394488750077</v>
          </cell>
          <cell r="U962">
            <v>6418.4394488750077</v>
          </cell>
          <cell r="V962">
            <v>6418.4394488750077</v>
          </cell>
        </row>
        <row r="963">
          <cell r="L963">
            <v>1</v>
          </cell>
          <cell r="M963">
            <v>1</v>
          </cell>
          <cell r="N963">
            <v>1</v>
          </cell>
          <cell r="O963">
            <v>1</v>
          </cell>
          <cell r="P963">
            <v>1</v>
          </cell>
          <cell r="Q963">
            <v>1</v>
          </cell>
          <cell r="R963">
            <v>1</v>
          </cell>
          <cell r="S963">
            <v>1</v>
          </cell>
          <cell r="T963">
            <v>1</v>
          </cell>
          <cell r="U963">
            <v>1</v>
          </cell>
          <cell r="V963">
            <v>1</v>
          </cell>
        </row>
        <row r="964">
          <cell r="L964">
            <v>0</v>
          </cell>
          <cell r="M964">
            <v>0</v>
          </cell>
          <cell r="N964">
            <v>0</v>
          </cell>
          <cell r="O964">
            <v>0</v>
          </cell>
          <cell r="P964">
            <v>0</v>
          </cell>
          <cell r="Q964">
            <v>0</v>
          </cell>
          <cell r="R964">
            <v>0</v>
          </cell>
          <cell r="S964">
            <v>0</v>
          </cell>
          <cell r="T964">
            <v>0</v>
          </cell>
          <cell r="U964">
            <v>0</v>
          </cell>
          <cell r="V964">
            <v>0</v>
          </cell>
        </row>
        <row r="965">
          <cell r="L965">
            <v>0</v>
          </cell>
          <cell r="M965">
            <v>0</v>
          </cell>
          <cell r="N965">
            <v>0</v>
          </cell>
          <cell r="O965">
            <v>0</v>
          </cell>
          <cell r="P965">
            <v>0</v>
          </cell>
          <cell r="Q965">
            <v>0</v>
          </cell>
          <cell r="R965">
            <v>0</v>
          </cell>
          <cell r="S965">
            <v>0</v>
          </cell>
          <cell r="T965">
            <v>0</v>
          </cell>
          <cell r="U965">
            <v>0</v>
          </cell>
          <cell r="V965">
            <v>0</v>
          </cell>
        </row>
        <row r="966">
          <cell r="L966">
            <v>0</v>
          </cell>
          <cell r="M966">
            <v>0</v>
          </cell>
          <cell r="N966">
            <v>0</v>
          </cell>
          <cell r="O966">
            <v>0</v>
          </cell>
          <cell r="P966">
            <v>0</v>
          </cell>
          <cell r="Q966">
            <v>0</v>
          </cell>
          <cell r="R966">
            <v>0</v>
          </cell>
          <cell r="S966">
            <v>0</v>
          </cell>
          <cell r="T966">
            <v>0</v>
          </cell>
          <cell r="U966">
            <v>0</v>
          </cell>
          <cell r="V966">
            <v>0</v>
          </cell>
        </row>
        <row r="967">
          <cell r="L967">
            <v>0</v>
          </cell>
          <cell r="M967">
            <v>0</v>
          </cell>
          <cell r="N967">
            <v>0</v>
          </cell>
          <cell r="O967">
            <v>0</v>
          </cell>
          <cell r="P967">
            <v>0</v>
          </cell>
          <cell r="Q967">
            <v>0</v>
          </cell>
          <cell r="R967">
            <v>0</v>
          </cell>
          <cell r="S967">
            <v>0</v>
          </cell>
          <cell r="T967">
            <v>0</v>
          </cell>
          <cell r="U967">
            <v>0</v>
          </cell>
          <cell r="V967">
            <v>0</v>
          </cell>
        </row>
        <row r="968">
          <cell r="L968">
            <v>0</v>
          </cell>
          <cell r="M968">
            <v>0</v>
          </cell>
          <cell r="N968">
            <v>0</v>
          </cell>
          <cell r="O968">
            <v>0</v>
          </cell>
          <cell r="P968">
            <v>0</v>
          </cell>
          <cell r="Q968">
            <v>0</v>
          </cell>
          <cell r="R968">
            <v>0</v>
          </cell>
          <cell r="S968">
            <v>0</v>
          </cell>
          <cell r="T968">
            <v>0</v>
          </cell>
          <cell r="U968">
            <v>0</v>
          </cell>
          <cell r="V968">
            <v>0</v>
          </cell>
        </row>
        <row r="969">
          <cell r="M969">
            <v>0</v>
          </cell>
          <cell r="N969">
            <v>0</v>
          </cell>
          <cell r="O969">
            <v>0</v>
          </cell>
          <cell r="P969">
            <v>0</v>
          </cell>
          <cell r="Q969">
            <v>0</v>
          </cell>
          <cell r="R969">
            <v>0</v>
          </cell>
          <cell r="S969">
            <v>0</v>
          </cell>
          <cell r="T969">
            <v>0</v>
          </cell>
          <cell r="U969">
            <v>0</v>
          </cell>
          <cell r="V969">
            <v>0</v>
          </cell>
        </row>
        <row r="970">
          <cell r="L970">
            <v>0.98631613898594661</v>
          </cell>
          <cell r="M970">
            <v>0.98631613898594661</v>
          </cell>
          <cell r="N970">
            <v>0.98631613898594661</v>
          </cell>
          <cell r="O970">
            <v>0.98631613898594661</v>
          </cell>
          <cell r="P970">
            <v>0.98631613898594661</v>
          </cell>
          <cell r="Q970">
            <v>0.98631613898594661</v>
          </cell>
          <cell r="R970">
            <v>0.98631613898594661</v>
          </cell>
          <cell r="S970">
            <v>0.98631613898594661</v>
          </cell>
          <cell r="T970">
            <v>0.98631613898594661</v>
          </cell>
          <cell r="U970">
            <v>0.98631613898594661</v>
          </cell>
          <cell r="V970">
            <v>0.98631613898594661</v>
          </cell>
        </row>
        <row r="971">
          <cell r="L971">
            <v>4.6568040644573132E-3</v>
          </cell>
          <cell r="M971">
            <v>4.6568040644573132E-3</v>
          </cell>
          <cell r="N971">
            <v>4.6568040644573132E-3</v>
          </cell>
          <cell r="O971">
            <v>4.6568040644573132E-3</v>
          </cell>
          <cell r="P971">
            <v>4.6568040644573132E-3</v>
          </cell>
          <cell r="Q971">
            <v>4.6568040644573132E-3</v>
          </cell>
          <cell r="R971">
            <v>4.6568040644573132E-3</v>
          </cell>
          <cell r="S971">
            <v>4.6568040644573132E-3</v>
          </cell>
          <cell r="T971">
            <v>4.6568040644573098E-3</v>
          </cell>
          <cell r="U971">
            <v>4.6568040644573098E-3</v>
          </cell>
          <cell r="V971">
            <v>4.6568040644573098E-3</v>
          </cell>
        </row>
        <row r="972">
          <cell r="L972">
            <v>8.0626245129929493E-3</v>
          </cell>
          <cell r="M972">
            <v>8.0626245129929493E-3</v>
          </cell>
          <cell r="N972">
            <v>8.0626245129929493E-3</v>
          </cell>
          <cell r="O972">
            <v>8.0626245129929493E-3</v>
          </cell>
          <cell r="P972">
            <v>8.0626245129929493E-3</v>
          </cell>
          <cell r="Q972">
            <v>8.0626245129929493E-3</v>
          </cell>
          <cell r="R972">
            <v>8.0626245129929493E-3</v>
          </cell>
          <cell r="S972">
            <v>8.0626245129929493E-3</v>
          </cell>
          <cell r="T972">
            <v>8.0626245129929493E-3</v>
          </cell>
          <cell r="U972">
            <v>8.0626245129929493E-3</v>
          </cell>
          <cell r="V972">
            <v>8.0626245129929493E-3</v>
          </cell>
        </row>
        <row r="973">
          <cell r="L973">
            <v>9.644324366031218E-4</v>
          </cell>
          <cell r="M973">
            <v>9.644324366031218E-4</v>
          </cell>
          <cell r="N973">
            <v>9.644324366031218E-4</v>
          </cell>
          <cell r="O973">
            <v>9.644324366031218E-4</v>
          </cell>
          <cell r="P973">
            <v>9.644324366031218E-4</v>
          </cell>
          <cell r="Q973">
            <v>9.644324366031218E-4</v>
          </cell>
          <cell r="R973">
            <v>9.644324366031218E-4</v>
          </cell>
          <cell r="S973">
            <v>9.644324366031218E-4</v>
          </cell>
          <cell r="T973">
            <v>9.6443243660312202E-4</v>
          </cell>
          <cell r="U973">
            <v>9.6443243660312202E-4</v>
          </cell>
          <cell r="V973">
            <v>9.6443243660312202E-4</v>
          </cell>
        </row>
        <row r="974">
          <cell r="L974">
            <v>0</v>
          </cell>
          <cell r="M974">
            <v>0</v>
          </cell>
          <cell r="N974">
            <v>0</v>
          </cell>
          <cell r="O974">
            <v>0</v>
          </cell>
          <cell r="P974">
            <v>0</v>
          </cell>
          <cell r="Q974">
            <v>0</v>
          </cell>
          <cell r="R974">
            <v>0</v>
          </cell>
          <cell r="S974">
            <v>0</v>
          </cell>
          <cell r="T974">
            <v>0</v>
          </cell>
          <cell r="U974">
            <v>0</v>
          </cell>
          <cell r="V974">
            <v>0</v>
          </cell>
        </row>
        <row r="975">
          <cell r="L975">
            <v>0</v>
          </cell>
          <cell r="M975">
            <v>0</v>
          </cell>
          <cell r="N975">
            <v>0</v>
          </cell>
          <cell r="O975">
            <v>0</v>
          </cell>
          <cell r="P975">
            <v>0</v>
          </cell>
          <cell r="Q975">
            <v>0</v>
          </cell>
          <cell r="R975">
            <v>0</v>
          </cell>
          <cell r="S975">
            <v>0</v>
          </cell>
          <cell r="T975">
            <v>0</v>
          </cell>
          <cell r="U975">
            <v>0</v>
          </cell>
          <cell r="V975">
            <v>0</v>
          </cell>
        </row>
        <row r="976">
          <cell r="M976">
            <v>0</v>
          </cell>
          <cell r="N976">
            <v>0</v>
          </cell>
          <cell r="O976">
            <v>0</v>
          </cell>
          <cell r="P976">
            <v>0</v>
          </cell>
          <cell r="Q976">
            <v>0</v>
          </cell>
          <cell r="R976">
            <v>0</v>
          </cell>
          <cell r="S976">
            <v>0</v>
          </cell>
          <cell r="T976">
            <v>0</v>
          </cell>
          <cell r="U976">
            <v>0</v>
          </cell>
          <cell r="V976">
            <v>0</v>
          </cell>
        </row>
        <row r="977">
          <cell r="L977">
            <v>0.91776773842345949</v>
          </cell>
          <cell r="M977">
            <v>0.91776773842345949</v>
          </cell>
          <cell r="N977">
            <v>0.91776773842345949</v>
          </cell>
          <cell r="O977">
            <v>0.91776773842345949</v>
          </cell>
          <cell r="P977">
            <v>0.91776773842345949</v>
          </cell>
          <cell r="Q977">
            <v>0.91776773842345949</v>
          </cell>
          <cell r="R977">
            <v>0.91776773842345949</v>
          </cell>
          <cell r="S977">
            <v>0.91776773842345949</v>
          </cell>
          <cell r="T977">
            <v>0.91776773842345949</v>
          </cell>
          <cell r="U977">
            <v>0.91776773842345949</v>
          </cell>
          <cell r="V977">
            <v>0.91776773842345949</v>
          </cell>
        </row>
        <row r="978">
          <cell r="L978">
            <v>1.9695837133897533E-2</v>
          </cell>
          <cell r="M978">
            <v>1.9695837133897533E-2</v>
          </cell>
          <cell r="N978">
            <v>1.9695837133897533E-2</v>
          </cell>
          <cell r="O978">
            <v>1.9695837133897533E-2</v>
          </cell>
          <cell r="P978">
            <v>1.9695837133897533E-2</v>
          </cell>
          <cell r="Q978">
            <v>1.9695837133897533E-2</v>
          </cell>
          <cell r="R978">
            <v>1.9695837133897533E-2</v>
          </cell>
          <cell r="S978">
            <v>1.9695837133897533E-2</v>
          </cell>
          <cell r="T978">
            <v>1.9695837133897501E-2</v>
          </cell>
          <cell r="U978">
            <v>1.9695837133897501E-2</v>
          </cell>
          <cell r="V978">
            <v>1.9695837133897501E-2</v>
          </cell>
        </row>
        <row r="979">
          <cell r="L979">
            <v>3.7489942325072176E-2</v>
          </cell>
          <cell r="M979">
            <v>3.7489942325072176E-2</v>
          </cell>
          <cell r="N979">
            <v>3.7489942325072176E-2</v>
          </cell>
          <cell r="O979">
            <v>3.7489942325072176E-2</v>
          </cell>
          <cell r="P979">
            <v>3.7489942325072176E-2</v>
          </cell>
          <cell r="Q979">
            <v>3.7489942325072176E-2</v>
          </cell>
          <cell r="R979">
            <v>3.7489942325072176E-2</v>
          </cell>
          <cell r="S979">
            <v>3.7489942325072176E-2</v>
          </cell>
          <cell r="T979">
            <v>3.7489942325072197E-2</v>
          </cell>
          <cell r="U979">
            <v>3.7489942325072197E-2</v>
          </cell>
          <cell r="V979">
            <v>3.7489942325072197E-2</v>
          </cell>
        </row>
        <row r="980">
          <cell r="L980">
            <v>1.9929922902260391E-2</v>
          </cell>
          <cell r="M980">
            <v>1.9929922902260391E-2</v>
          </cell>
          <cell r="N980">
            <v>1.9929922902260391E-2</v>
          </cell>
          <cell r="O980">
            <v>1.9929922902260391E-2</v>
          </cell>
          <cell r="P980">
            <v>1.9929922902260391E-2</v>
          </cell>
          <cell r="Q980">
            <v>1.9929922902260391E-2</v>
          </cell>
          <cell r="R980">
            <v>1.9929922902260391E-2</v>
          </cell>
          <cell r="S980">
            <v>1.9929922902260391E-2</v>
          </cell>
          <cell r="T980">
            <v>1.9929922902260401E-2</v>
          </cell>
          <cell r="U980">
            <v>1.9929922902260401E-2</v>
          </cell>
          <cell r="V980">
            <v>1.9929922902260401E-2</v>
          </cell>
        </row>
        <row r="981">
          <cell r="L981">
            <v>2.2054989979930395E-3</v>
          </cell>
          <cell r="M981">
            <v>2.2054989979930395E-3</v>
          </cell>
          <cell r="N981">
            <v>2.2054989979930395E-3</v>
          </cell>
          <cell r="O981">
            <v>2.2054989979930395E-3</v>
          </cell>
          <cell r="P981">
            <v>2.2054989979930395E-3</v>
          </cell>
          <cell r="Q981">
            <v>2.2054989979930395E-3</v>
          </cell>
          <cell r="R981">
            <v>2.2054989979930395E-3</v>
          </cell>
          <cell r="S981">
            <v>2.2054989979930395E-3</v>
          </cell>
          <cell r="T981">
            <v>2.20549899799304E-3</v>
          </cell>
          <cell r="U981">
            <v>2.20549899799304E-3</v>
          </cell>
          <cell r="V981">
            <v>2.20549899799304E-3</v>
          </cell>
        </row>
        <row r="982">
          <cell r="L982">
            <v>2.9110602173173421E-3</v>
          </cell>
          <cell r="M982">
            <v>2.9110602173173421E-3</v>
          </cell>
          <cell r="N982">
            <v>2.9110602173173421E-3</v>
          </cell>
          <cell r="O982">
            <v>2.9110602173173421E-3</v>
          </cell>
          <cell r="P982">
            <v>2.9110602173173421E-3</v>
          </cell>
          <cell r="Q982">
            <v>2.9110602173173421E-3</v>
          </cell>
          <cell r="R982">
            <v>2.9110602173173421E-3</v>
          </cell>
          <cell r="S982">
            <v>2.9110602173173421E-3</v>
          </cell>
          <cell r="T982">
            <v>2.9110602173173399E-3</v>
          </cell>
          <cell r="U982">
            <v>2.9110602173173399E-3</v>
          </cell>
          <cell r="V982">
            <v>2.9110602173173399E-3</v>
          </cell>
        </row>
        <row r="983">
          <cell r="M983">
            <v>0</v>
          </cell>
          <cell r="N983">
            <v>13450.165098670701</v>
          </cell>
          <cell r="O983">
            <v>14145.988625436839</v>
          </cell>
          <cell r="P983">
            <v>13475.83562655373</v>
          </cell>
          <cell r="Q983">
            <v>13475.83562655373</v>
          </cell>
          <cell r="R983">
            <v>13475.83562655373</v>
          </cell>
          <cell r="S983">
            <v>13475.83562655373</v>
          </cell>
          <cell r="T983">
            <v>13475.83562655373</v>
          </cell>
          <cell r="U983">
            <v>13475.83562655373</v>
          </cell>
          <cell r="V983">
            <v>13475.83562655373</v>
          </cell>
        </row>
        <row r="984">
          <cell r="L984">
            <v>0.92248770137292968</v>
          </cell>
          <cell r="M984">
            <v>0.92248770137292968</v>
          </cell>
          <cell r="N984">
            <v>0.92248770137292968</v>
          </cell>
          <cell r="O984">
            <v>0.92248770137292968</v>
          </cell>
          <cell r="P984">
            <v>0.92248770137292968</v>
          </cell>
          <cell r="Q984">
            <v>0.92248770137292968</v>
          </cell>
          <cell r="R984">
            <v>0.92248770137292968</v>
          </cell>
          <cell r="S984">
            <v>0.92248770137292968</v>
          </cell>
          <cell r="T984">
            <v>0.92248770137292968</v>
          </cell>
          <cell r="U984">
            <v>0.92248770137292968</v>
          </cell>
          <cell r="V984">
            <v>0.92248770137292968</v>
          </cell>
        </row>
        <row r="985">
          <cell r="L985">
            <v>1.979713032349089E-2</v>
          </cell>
          <cell r="M985">
            <v>1.979713032349089E-2</v>
          </cell>
          <cell r="N985">
            <v>1.979713032349089E-2</v>
          </cell>
          <cell r="O985">
            <v>1.979713032349089E-2</v>
          </cell>
          <cell r="P985">
            <v>1.979713032349089E-2</v>
          </cell>
          <cell r="Q985">
            <v>1.979713032349089E-2</v>
          </cell>
          <cell r="R985">
            <v>1.979713032349089E-2</v>
          </cell>
          <cell r="S985">
            <v>1.979713032349089E-2</v>
          </cell>
          <cell r="T985">
            <v>1.97971303234909E-2</v>
          </cell>
          <cell r="U985">
            <v>1.97971303234909E-2</v>
          </cell>
          <cell r="V985">
            <v>1.97971303234909E-2</v>
          </cell>
        </row>
        <row r="986">
          <cell r="L986">
            <v>3.7682748338340934E-2</v>
          </cell>
          <cell r="M986">
            <v>3.7682748338340934E-2</v>
          </cell>
          <cell r="N986">
            <v>3.7682748338340934E-2</v>
          </cell>
          <cell r="O986">
            <v>3.7682748338340934E-2</v>
          </cell>
          <cell r="P986">
            <v>3.7682748338340934E-2</v>
          </cell>
          <cell r="Q986">
            <v>3.7682748338340934E-2</v>
          </cell>
          <cell r="R986">
            <v>3.7682748338340934E-2</v>
          </cell>
          <cell r="S986">
            <v>3.7682748338340934E-2</v>
          </cell>
          <cell r="T986">
            <v>3.7682748338340899E-2</v>
          </cell>
          <cell r="U986">
            <v>3.7682748338340899E-2</v>
          </cell>
          <cell r="V986">
            <v>3.7682748338340899E-2</v>
          </cell>
        </row>
        <row r="987">
          <cell r="L987">
            <v>2.0032419965238499E-2</v>
          </cell>
          <cell r="M987">
            <v>2.0032419965238499E-2</v>
          </cell>
          <cell r="N987">
            <v>2.0032419965238499E-2</v>
          </cell>
          <cell r="O987">
            <v>2.0032419965238499E-2</v>
          </cell>
          <cell r="P987">
            <v>2.0032419965238499E-2</v>
          </cell>
          <cell r="Q987">
            <v>2.0032419965238499E-2</v>
          </cell>
          <cell r="R987">
            <v>2.0032419965238499E-2</v>
          </cell>
          <cell r="S987">
            <v>2.0032419965238499E-2</v>
          </cell>
          <cell r="T987">
            <v>2.0032419965238499E-2</v>
          </cell>
          <cell r="U987">
            <v>2.0032419965238499E-2</v>
          </cell>
          <cell r="V987">
            <v>2.0032419965238499E-2</v>
          </cell>
        </row>
        <row r="988">
          <cell r="L988">
            <v>0</v>
          </cell>
          <cell r="M988">
            <v>0</v>
          </cell>
          <cell r="N988">
            <v>0</v>
          </cell>
          <cell r="O988">
            <v>0</v>
          </cell>
          <cell r="P988">
            <v>0</v>
          </cell>
          <cell r="Q988">
            <v>0</v>
          </cell>
          <cell r="R988">
            <v>0</v>
          </cell>
          <cell r="S988">
            <v>0</v>
          </cell>
          <cell r="T988">
            <v>0</v>
          </cell>
          <cell r="U988">
            <v>0</v>
          </cell>
          <cell r="V988">
            <v>0</v>
          </cell>
        </row>
        <row r="989">
          <cell r="L989">
            <v>0</v>
          </cell>
          <cell r="M989">
            <v>0</v>
          </cell>
          <cell r="N989">
            <v>0</v>
          </cell>
          <cell r="O989">
            <v>0</v>
          </cell>
          <cell r="P989">
            <v>0</v>
          </cell>
          <cell r="Q989">
            <v>0</v>
          </cell>
          <cell r="R989">
            <v>0</v>
          </cell>
          <cell r="S989">
            <v>0</v>
          </cell>
          <cell r="T989">
            <v>0</v>
          </cell>
          <cell r="U989">
            <v>0</v>
          </cell>
          <cell r="V989">
            <v>0</v>
          </cell>
        </row>
        <row r="990">
          <cell r="M990">
            <v>0</v>
          </cell>
          <cell r="N990">
            <v>64251.950709272001</v>
          </cell>
          <cell r="O990">
            <v>65536.121599999999</v>
          </cell>
          <cell r="P990">
            <v>66782.441600000006</v>
          </cell>
          <cell r="Q990">
            <v>68028.761599999998</v>
          </cell>
          <cell r="R990">
            <v>69275.081600000005</v>
          </cell>
          <cell r="S990">
            <v>70521.401599999997</v>
          </cell>
          <cell r="T990">
            <v>71767.721600000004</v>
          </cell>
          <cell r="U990">
            <v>71767.721600000004</v>
          </cell>
          <cell r="V990">
            <v>71767.721600000004</v>
          </cell>
        </row>
        <row r="991">
          <cell r="L991">
            <v>0</v>
          </cell>
          <cell r="M991">
            <v>0</v>
          </cell>
          <cell r="N991">
            <v>0</v>
          </cell>
          <cell r="O991">
            <v>0</v>
          </cell>
          <cell r="P991">
            <v>0</v>
          </cell>
          <cell r="Q991">
            <v>0</v>
          </cell>
          <cell r="R991">
            <v>0</v>
          </cell>
          <cell r="S991">
            <v>0</v>
          </cell>
          <cell r="T991">
            <v>0</v>
          </cell>
          <cell r="U991">
            <v>0</v>
          </cell>
          <cell r="V991">
            <v>0</v>
          </cell>
        </row>
        <row r="992">
          <cell r="L992">
            <v>0</v>
          </cell>
          <cell r="M992">
            <v>0</v>
          </cell>
          <cell r="N992">
            <v>0</v>
          </cell>
          <cell r="O992">
            <v>0</v>
          </cell>
          <cell r="P992">
            <v>0</v>
          </cell>
          <cell r="Q992">
            <v>0</v>
          </cell>
          <cell r="R992">
            <v>0</v>
          </cell>
          <cell r="S992">
            <v>0</v>
          </cell>
          <cell r="T992">
            <v>0</v>
          </cell>
          <cell r="U992">
            <v>0</v>
          </cell>
          <cell r="V992">
            <v>0</v>
          </cell>
        </row>
        <row r="993">
          <cell r="L993">
            <v>1</v>
          </cell>
          <cell r="M993">
            <v>1</v>
          </cell>
          <cell r="N993">
            <v>1</v>
          </cell>
          <cell r="O993">
            <v>1</v>
          </cell>
          <cell r="P993">
            <v>1</v>
          </cell>
          <cell r="Q993">
            <v>1</v>
          </cell>
          <cell r="R993">
            <v>1</v>
          </cell>
          <cell r="S993">
            <v>1</v>
          </cell>
          <cell r="T993">
            <v>1</v>
          </cell>
          <cell r="U993">
            <v>1</v>
          </cell>
          <cell r="V993">
            <v>1</v>
          </cell>
        </row>
        <row r="994">
          <cell r="L994">
            <v>0</v>
          </cell>
          <cell r="M994">
            <v>0</v>
          </cell>
          <cell r="N994">
            <v>0</v>
          </cell>
          <cell r="O994">
            <v>0</v>
          </cell>
          <cell r="P994">
            <v>0</v>
          </cell>
          <cell r="Q994">
            <v>0</v>
          </cell>
          <cell r="R994">
            <v>0</v>
          </cell>
          <cell r="S994">
            <v>0</v>
          </cell>
          <cell r="T994">
            <v>0</v>
          </cell>
          <cell r="U994">
            <v>0</v>
          </cell>
          <cell r="V994">
            <v>0</v>
          </cell>
        </row>
        <row r="995">
          <cell r="L995">
            <v>0</v>
          </cell>
          <cell r="M995">
            <v>0</v>
          </cell>
          <cell r="N995">
            <v>0</v>
          </cell>
          <cell r="O995">
            <v>0</v>
          </cell>
          <cell r="P995">
            <v>0</v>
          </cell>
          <cell r="Q995">
            <v>0</v>
          </cell>
          <cell r="R995">
            <v>0</v>
          </cell>
          <cell r="S995">
            <v>0</v>
          </cell>
          <cell r="T995">
            <v>0</v>
          </cell>
          <cell r="U995">
            <v>0</v>
          </cell>
          <cell r="V995">
            <v>0</v>
          </cell>
        </row>
        <row r="996">
          <cell r="L996">
            <v>0</v>
          </cell>
          <cell r="M996">
            <v>0</v>
          </cell>
          <cell r="N996">
            <v>0</v>
          </cell>
          <cell r="O996">
            <v>0</v>
          </cell>
          <cell r="P996">
            <v>0</v>
          </cell>
          <cell r="Q996">
            <v>0</v>
          </cell>
          <cell r="R996">
            <v>0</v>
          </cell>
          <cell r="S996">
            <v>0</v>
          </cell>
          <cell r="T996">
            <v>0</v>
          </cell>
          <cell r="U996">
            <v>0</v>
          </cell>
          <cell r="V996">
            <v>0</v>
          </cell>
        </row>
        <row r="997">
          <cell r="M997">
            <v>0</v>
          </cell>
          <cell r="N997">
            <v>47100.828999999998</v>
          </cell>
          <cell r="O997">
            <v>72381</v>
          </cell>
          <cell r="P997">
            <v>99249</v>
          </cell>
          <cell r="Q997">
            <v>99249</v>
          </cell>
          <cell r="R997">
            <v>99249</v>
          </cell>
          <cell r="S997">
            <v>99249</v>
          </cell>
          <cell r="T997">
            <v>99249</v>
          </cell>
          <cell r="U997">
            <v>99249</v>
          </cell>
          <cell r="V997">
            <v>99249</v>
          </cell>
        </row>
        <row r="998">
          <cell r="L998">
            <v>0.92248770137292968</v>
          </cell>
          <cell r="M998">
            <v>0.92248770137292968</v>
          </cell>
          <cell r="N998">
            <v>0.92248770137292968</v>
          </cell>
          <cell r="O998">
            <v>0.92248770137292968</v>
          </cell>
          <cell r="P998">
            <v>0.92248770137292968</v>
          </cell>
          <cell r="Q998">
            <v>0.92248770137292968</v>
          </cell>
          <cell r="R998">
            <v>0.92248770137292968</v>
          </cell>
          <cell r="S998">
            <v>0.92248770137292968</v>
          </cell>
          <cell r="T998">
            <v>0.92248770137292968</v>
          </cell>
          <cell r="U998">
            <v>0.92248770137292968</v>
          </cell>
          <cell r="V998">
            <v>0.92248770137292968</v>
          </cell>
        </row>
        <row r="999">
          <cell r="L999">
            <v>1.979713032349089E-2</v>
          </cell>
          <cell r="M999">
            <v>1.979713032349089E-2</v>
          </cell>
          <cell r="N999">
            <v>1.979713032349089E-2</v>
          </cell>
          <cell r="O999">
            <v>1.979713032349089E-2</v>
          </cell>
          <cell r="P999">
            <v>1.979713032349089E-2</v>
          </cell>
          <cell r="Q999">
            <v>1.979713032349089E-2</v>
          </cell>
          <cell r="R999">
            <v>1.979713032349089E-2</v>
          </cell>
          <cell r="S999">
            <v>1.979713032349089E-2</v>
          </cell>
          <cell r="T999">
            <v>1.97971303234909E-2</v>
          </cell>
          <cell r="U999">
            <v>1.97971303234909E-2</v>
          </cell>
          <cell r="V999">
            <v>1.97971303234909E-2</v>
          </cell>
        </row>
        <row r="1000">
          <cell r="L1000">
            <v>3.7682748338340934E-2</v>
          </cell>
          <cell r="M1000">
            <v>3.7682748338340934E-2</v>
          </cell>
          <cell r="N1000">
            <v>3.7682748338340934E-2</v>
          </cell>
          <cell r="O1000">
            <v>3.7682748338340934E-2</v>
          </cell>
          <cell r="P1000">
            <v>3.7682748338340934E-2</v>
          </cell>
          <cell r="Q1000">
            <v>3.7682748338340934E-2</v>
          </cell>
          <cell r="R1000">
            <v>3.7682748338340934E-2</v>
          </cell>
          <cell r="S1000">
            <v>3.7682748338340934E-2</v>
          </cell>
          <cell r="T1000">
            <v>3.7682748338340899E-2</v>
          </cell>
          <cell r="U1000">
            <v>3.7682748338340899E-2</v>
          </cell>
          <cell r="V1000">
            <v>3.7682748338340899E-2</v>
          </cell>
        </row>
        <row r="1001">
          <cell r="L1001">
            <v>2.0032419965238499E-2</v>
          </cell>
          <cell r="M1001">
            <v>2.0032419965238499E-2</v>
          </cell>
          <cell r="N1001">
            <v>2.0032419965238499E-2</v>
          </cell>
          <cell r="O1001">
            <v>2.0032419965238499E-2</v>
          </cell>
          <cell r="P1001">
            <v>2.0032419965238499E-2</v>
          </cell>
          <cell r="Q1001">
            <v>2.0032419965238499E-2</v>
          </cell>
          <cell r="R1001">
            <v>2.0032419965238499E-2</v>
          </cell>
          <cell r="S1001">
            <v>2.0032419965238499E-2</v>
          </cell>
          <cell r="T1001">
            <v>2.0032419965238499E-2</v>
          </cell>
          <cell r="U1001">
            <v>2.0032419965238499E-2</v>
          </cell>
          <cell r="V1001">
            <v>2.0032419965238499E-2</v>
          </cell>
        </row>
        <row r="1002">
          <cell r="L1002">
            <v>0</v>
          </cell>
          <cell r="M1002">
            <v>0</v>
          </cell>
          <cell r="N1002">
            <v>0</v>
          </cell>
          <cell r="O1002">
            <v>0</v>
          </cell>
          <cell r="P1002">
            <v>0</v>
          </cell>
          <cell r="Q1002">
            <v>0</v>
          </cell>
          <cell r="R1002">
            <v>0</v>
          </cell>
          <cell r="S1002">
            <v>0</v>
          </cell>
          <cell r="T1002">
            <v>0</v>
          </cell>
          <cell r="U1002">
            <v>0</v>
          </cell>
          <cell r="V1002">
            <v>0</v>
          </cell>
        </row>
        <row r="1003">
          <cell r="L1003">
            <v>0</v>
          </cell>
          <cell r="M1003">
            <v>0</v>
          </cell>
          <cell r="N1003">
            <v>0</v>
          </cell>
          <cell r="O1003">
            <v>0</v>
          </cell>
          <cell r="P1003">
            <v>0</v>
          </cell>
          <cell r="Q1003">
            <v>0</v>
          </cell>
          <cell r="R1003">
            <v>0</v>
          </cell>
          <cell r="S1003">
            <v>0</v>
          </cell>
          <cell r="T1003">
            <v>0</v>
          </cell>
          <cell r="U1003">
            <v>0</v>
          </cell>
          <cell r="V1003">
            <v>0</v>
          </cell>
        </row>
        <row r="1004">
          <cell r="M1004">
            <v>0</v>
          </cell>
          <cell r="N1004">
            <v>-790.99400000000003</v>
          </cell>
          <cell r="O1004">
            <v>0</v>
          </cell>
          <cell r="P1004">
            <v>0</v>
          </cell>
          <cell r="Q1004">
            <v>0</v>
          </cell>
          <cell r="R1004">
            <v>0</v>
          </cell>
          <cell r="S1004">
            <v>0</v>
          </cell>
          <cell r="T1004">
            <v>0</v>
          </cell>
          <cell r="U1004">
            <v>0</v>
          </cell>
          <cell r="V1004">
            <v>0</v>
          </cell>
        </row>
        <row r="1005">
          <cell r="L1005">
            <v>0.91776773842345949</v>
          </cell>
          <cell r="M1005">
            <v>0.91776773842345949</v>
          </cell>
          <cell r="N1005">
            <v>0.91776773842345949</v>
          </cell>
          <cell r="O1005">
            <v>0.91776773842345949</v>
          </cell>
          <cell r="P1005">
            <v>0.91776773842345949</v>
          </cell>
          <cell r="Q1005">
            <v>0.91776773842345949</v>
          </cell>
          <cell r="R1005">
            <v>0.91776773842345949</v>
          </cell>
          <cell r="S1005">
            <v>0.91776773842345949</v>
          </cell>
          <cell r="T1005">
            <v>0.91776773842345905</v>
          </cell>
          <cell r="U1005">
            <v>0.91776773842345905</v>
          </cell>
          <cell r="V1005">
            <v>0.91776773842345905</v>
          </cell>
        </row>
        <row r="1006">
          <cell r="L1006">
            <v>1.9695837133897533E-2</v>
          </cell>
          <cell r="M1006">
            <v>1.9695837133897533E-2</v>
          </cell>
          <cell r="N1006">
            <v>1.9695837133897533E-2</v>
          </cell>
          <cell r="O1006">
            <v>1.9695837133897533E-2</v>
          </cell>
          <cell r="P1006">
            <v>1.9695837133897533E-2</v>
          </cell>
          <cell r="Q1006">
            <v>1.9695837133897533E-2</v>
          </cell>
          <cell r="R1006">
            <v>1.9695837133897533E-2</v>
          </cell>
          <cell r="S1006">
            <v>1.9695837133897533E-2</v>
          </cell>
          <cell r="T1006">
            <v>1.9695837133897501E-2</v>
          </cell>
          <cell r="U1006">
            <v>1.9695837133897501E-2</v>
          </cell>
          <cell r="V1006">
            <v>1.9695837133897501E-2</v>
          </cell>
        </row>
        <row r="1007">
          <cell r="L1007">
            <v>3.7489942325072176E-2</v>
          </cell>
          <cell r="M1007">
            <v>3.7489942325072176E-2</v>
          </cell>
          <cell r="N1007">
            <v>3.7489942325072176E-2</v>
          </cell>
          <cell r="O1007">
            <v>3.7489942325072176E-2</v>
          </cell>
          <cell r="P1007">
            <v>3.7489942325072176E-2</v>
          </cell>
          <cell r="Q1007">
            <v>3.7489942325072176E-2</v>
          </cell>
          <cell r="R1007">
            <v>3.7489942325072176E-2</v>
          </cell>
          <cell r="S1007">
            <v>3.7489942325072176E-2</v>
          </cell>
          <cell r="T1007">
            <v>3.7489942325072197E-2</v>
          </cell>
          <cell r="U1007">
            <v>3.7489942325072197E-2</v>
          </cell>
          <cell r="V1007">
            <v>3.7489942325072197E-2</v>
          </cell>
        </row>
        <row r="1008">
          <cell r="L1008">
            <v>1.9929922902260391E-2</v>
          </cell>
          <cell r="M1008">
            <v>1.9929922902260391E-2</v>
          </cell>
          <cell r="N1008">
            <v>1.9929922902260391E-2</v>
          </cell>
          <cell r="O1008">
            <v>1.9929922902260391E-2</v>
          </cell>
          <cell r="P1008">
            <v>1.9929922902260391E-2</v>
          </cell>
          <cell r="Q1008">
            <v>1.9929922902260391E-2</v>
          </cell>
          <cell r="R1008">
            <v>1.9929922902260391E-2</v>
          </cell>
          <cell r="S1008">
            <v>1.9929922902260391E-2</v>
          </cell>
          <cell r="T1008">
            <v>1.9929922902260401E-2</v>
          </cell>
          <cell r="U1008">
            <v>1.9929922902260401E-2</v>
          </cell>
          <cell r="V1008">
            <v>1.9929922902260401E-2</v>
          </cell>
        </row>
        <row r="1009">
          <cell r="L1009">
            <v>2.2054989979930395E-3</v>
          </cell>
          <cell r="M1009">
            <v>2.2054989979930395E-3</v>
          </cell>
          <cell r="N1009">
            <v>2.2054989979930395E-3</v>
          </cell>
          <cell r="O1009">
            <v>2.2054989979930395E-3</v>
          </cell>
          <cell r="P1009">
            <v>2.2054989979930395E-3</v>
          </cell>
          <cell r="Q1009">
            <v>2.2054989979930395E-3</v>
          </cell>
          <cell r="R1009">
            <v>2.2054989979930395E-3</v>
          </cell>
          <cell r="S1009">
            <v>2.2054989979930395E-3</v>
          </cell>
          <cell r="T1009">
            <v>2.20549899799304E-3</v>
          </cell>
          <cell r="U1009">
            <v>2.20549899799304E-3</v>
          </cell>
          <cell r="V1009">
            <v>2.20549899799304E-3</v>
          </cell>
        </row>
        <row r="1010">
          <cell r="L1010">
            <v>2.9110602173173421E-3</v>
          </cell>
          <cell r="M1010">
            <v>2.9110602173173421E-3</v>
          </cell>
          <cell r="N1010">
            <v>2.9110602173173421E-3</v>
          </cell>
          <cell r="O1010">
            <v>2.9110602173173421E-3</v>
          </cell>
          <cell r="P1010">
            <v>2.9110602173173421E-3</v>
          </cell>
          <cell r="Q1010">
            <v>2.9110602173173421E-3</v>
          </cell>
          <cell r="R1010">
            <v>2.9110602173173421E-3</v>
          </cell>
          <cell r="S1010">
            <v>2.9110602173173421E-3</v>
          </cell>
          <cell r="T1010">
            <v>2.9110602173173399E-3</v>
          </cell>
          <cell r="U1010">
            <v>2.9110602173173399E-3</v>
          </cell>
          <cell r="V1010">
            <v>2.9110602173173399E-3</v>
          </cell>
        </row>
        <row r="1011">
          <cell r="M1011">
            <v>0</v>
          </cell>
          <cell r="N1011">
            <v>13752.311674164001</v>
          </cell>
          <cell r="O1011">
            <v>10455.672195537376</v>
          </cell>
          <cell r="P1011">
            <v>7726.6280544573674</v>
          </cell>
          <cell r="Q1011">
            <v>7651.3872363612518</v>
          </cell>
          <cell r="R1011">
            <v>7528.1203641612319</v>
          </cell>
          <cell r="S1011">
            <v>7344.1660235935524</v>
          </cell>
          <cell r="T1011">
            <v>7090.7922048211385</v>
          </cell>
          <cell r="U1011">
            <v>7090.7922048211385</v>
          </cell>
          <cell r="V1011">
            <v>7090.7922048211385</v>
          </cell>
        </row>
        <row r="1012">
          <cell r="L1012">
            <v>0.27892442473111911</v>
          </cell>
          <cell r="M1012">
            <v>0.27892442473111911</v>
          </cell>
          <cell r="N1012">
            <v>0.27892442473111911</v>
          </cell>
          <cell r="O1012">
            <v>0.27892442473111911</v>
          </cell>
          <cell r="P1012">
            <v>0.27892442473111911</v>
          </cell>
          <cell r="Q1012">
            <v>0.27892442473111911</v>
          </cell>
          <cell r="R1012">
            <v>0.27892442473111911</v>
          </cell>
          <cell r="S1012">
            <v>0.27892442473111911</v>
          </cell>
          <cell r="T1012">
            <v>0.27892442473111945</v>
          </cell>
          <cell r="U1012">
            <v>0.27892442473111945</v>
          </cell>
          <cell r="V1012">
            <v>0.27892442473111945</v>
          </cell>
        </row>
        <row r="1013">
          <cell r="L1013">
            <v>2.6839124034485063E-2</v>
          </cell>
          <cell r="M1013">
            <v>2.6839124034485063E-2</v>
          </cell>
          <cell r="N1013">
            <v>2.6839124034485063E-2</v>
          </cell>
          <cell r="O1013">
            <v>2.6839124034485063E-2</v>
          </cell>
          <cell r="P1013">
            <v>2.6839124034485063E-2</v>
          </cell>
          <cell r="Q1013">
            <v>2.6839124034485063E-2</v>
          </cell>
          <cell r="R1013">
            <v>2.6839124034485063E-2</v>
          </cell>
          <cell r="S1013">
            <v>2.6839124034485063E-2</v>
          </cell>
          <cell r="T1013">
            <v>2.6839124034485101E-2</v>
          </cell>
          <cell r="U1013">
            <v>2.6839124034485101E-2</v>
          </cell>
          <cell r="V1013">
            <v>2.6839124034485101E-2</v>
          </cell>
        </row>
        <row r="1014">
          <cell r="L1014">
            <v>0.6687220338578943</v>
          </cell>
          <cell r="M1014">
            <v>0.6687220338578943</v>
          </cell>
          <cell r="N1014">
            <v>0.6687220338578943</v>
          </cell>
          <cell r="O1014">
            <v>0.6687220338578943</v>
          </cell>
          <cell r="P1014">
            <v>0.6687220338578943</v>
          </cell>
          <cell r="Q1014">
            <v>0.6687220338578943</v>
          </cell>
          <cell r="R1014">
            <v>0.6687220338578943</v>
          </cell>
          <cell r="S1014">
            <v>0.6687220338578943</v>
          </cell>
          <cell r="T1014">
            <v>0.66872203385789397</v>
          </cell>
          <cell r="U1014">
            <v>0.66872203385789397</v>
          </cell>
          <cell r="V1014">
            <v>0.66872203385789397</v>
          </cell>
        </row>
        <row r="1015">
          <cell r="L1015">
            <v>2.551441737650146E-2</v>
          </cell>
          <cell r="M1015">
            <v>2.551441737650146E-2</v>
          </cell>
          <cell r="N1015">
            <v>2.551441737650146E-2</v>
          </cell>
          <cell r="O1015">
            <v>2.551441737650146E-2</v>
          </cell>
          <cell r="P1015">
            <v>2.551441737650146E-2</v>
          </cell>
          <cell r="Q1015">
            <v>2.551441737650146E-2</v>
          </cell>
          <cell r="R1015">
            <v>2.551441737650146E-2</v>
          </cell>
          <cell r="S1015">
            <v>2.551441737650146E-2</v>
          </cell>
          <cell r="T1015">
            <v>2.5514417376501501E-2</v>
          </cell>
          <cell r="U1015">
            <v>2.5514417376501501E-2</v>
          </cell>
          <cell r="V1015">
            <v>2.5514417376501501E-2</v>
          </cell>
        </row>
        <row r="1016">
          <cell r="L1016">
            <v>0</v>
          </cell>
          <cell r="M1016">
            <v>0</v>
          </cell>
          <cell r="N1016">
            <v>0</v>
          </cell>
          <cell r="O1016">
            <v>0</v>
          </cell>
          <cell r="P1016">
            <v>0</v>
          </cell>
          <cell r="Q1016">
            <v>0</v>
          </cell>
          <cell r="R1016">
            <v>0</v>
          </cell>
          <cell r="S1016">
            <v>0</v>
          </cell>
          <cell r="T1016">
            <v>0</v>
          </cell>
          <cell r="U1016">
            <v>0</v>
          </cell>
          <cell r="V1016">
            <v>0</v>
          </cell>
        </row>
        <row r="1017">
          <cell r="L1017">
            <v>0</v>
          </cell>
          <cell r="M1017">
            <v>0</v>
          </cell>
          <cell r="N1017">
            <v>0</v>
          </cell>
          <cell r="O1017">
            <v>0</v>
          </cell>
          <cell r="P1017">
            <v>0</v>
          </cell>
          <cell r="Q1017">
            <v>0</v>
          </cell>
          <cell r="R1017">
            <v>0</v>
          </cell>
          <cell r="S1017">
            <v>0</v>
          </cell>
          <cell r="T1017">
            <v>0</v>
          </cell>
          <cell r="U1017">
            <v>0</v>
          </cell>
          <cell r="V1017">
            <v>0</v>
          </cell>
        </row>
        <row r="1018">
          <cell r="L1018">
            <v>0</v>
          </cell>
          <cell r="M1018">
            <v>0</v>
          </cell>
          <cell r="N1018">
            <v>62260.387722036998</v>
          </cell>
          <cell r="O1018">
            <v>62615.825278955992</v>
          </cell>
          <cell r="P1018">
            <v>58918.892316109195</v>
          </cell>
          <cell r="Q1018">
            <v>58548.462509397592</v>
          </cell>
          <cell r="R1018">
            <v>58165.067709397801</v>
          </cell>
          <cell r="S1018">
            <v>57768.254079373794</v>
          </cell>
          <cell r="T1018">
            <v>57357.551935301395</v>
          </cell>
          <cell r="U1018">
            <v>57357.551935301395</v>
          </cell>
          <cell r="V1018">
            <v>57357.551935301395</v>
          </cell>
        </row>
        <row r="1019">
          <cell r="L1019">
            <v>0.27892442473111911</v>
          </cell>
          <cell r="M1019">
            <v>0.27892442473111911</v>
          </cell>
          <cell r="N1019">
            <v>0.27892442473111911</v>
          </cell>
          <cell r="O1019">
            <v>0.27892442473111911</v>
          </cell>
          <cell r="P1019">
            <v>0.27892442473111911</v>
          </cell>
          <cell r="Q1019">
            <v>0.27892442473111911</v>
          </cell>
          <cell r="R1019">
            <v>0.27892442473111911</v>
          </cell>
          <cell r="S1019">
            <v>0.27892442473111911</v>
          </cell>
          <cell r="T1019">
            <v>0.27892442473111945</v>
          </cell>
          <cell r="U1019">
            <v>0.27892442473111945</v>
          </cell>
          <cell r="V1019">
            <v>0.27892442473111945</v>
          </cell>
        </row>
        <row r="1020">
          <cell r="L1020">
            <v>2.6839124034485063E-2</v>
          </cell>
          <cell r="M1020">
            <v>2.6839124034485063E-2</v>
          </cell>
          <cell r="N1020">
            <v>2.6839124034485063E-2</v>
          </cell>
          <cell r="O1020">
            <v>2.6839124034485063E-2</v>
          </cell>
          <cell r="P1020">
            <v>2.6839124034485063E-2</v>
          </cell>
          <cell r="Q1020">
            <v>2.6839124034485063E-2</v>
          </cell>
          <cell r="R1020">
            <v>2.6839124034485063E-2</v>
          </cell>
          <cell r="S1020">
            <v>2.6839124034485063E-2</v>
          </cell>
          <cell r="T1020">
            <v>2.6839124034485101E-2</v>
          </cell>
          <cell r="U1020">
            <v>2.6839124034485101E-2</v>
          </cell>
          <cell r="V1020">
            <v>2.6839124034485101E-2</v>
          </cell>
        </row>
        <row r="1021">
          <cell r="L1021">
            <v>0.6687220338578943</v>
          </cell>
          <cell r="M1021">
            <v>0.6687220338578943</v>
          </cell>
          <cell r="N1021">
            <v>0.6687220338578943</v>
          </cell>
          <cell r="O1021">
            <v>0.6687220338578943</v>
          </cell>
          <cell r="P1021">
            <v>0.6687220338578943</v>
          </cell>
          <cell r="Q1021">
            <v>0.6687220338578943</v>
          </cell>
          <cell r="R1021">
            <v>0.6687220338578943</v>
          </cell>
          <cell r="S1021">
            <v>0.6687220338578943</v>
          </cell>
          <cell r="T1021">
            <v>0.66872203385789397</v>
          </cell>
          <cell r="U1021">
            <v>0.66872203385789397</v>
          </cell>
          <cell r="V1021">
            <v>0.66872203385789397</v>
          </cell>
        </row>
        <row r="1022">
          <cell r="L1022">
            <v>2.551441737650146E-2</v>
          </cell>
          <cell r="M1022">
            <v>2.551441737650146E-2</v>
          </cell>
          <cell r="N1022">
            <v>2.551441737650146E-2</v>
          </cell>
          <cell r="O1022">
            <v>2.551441737650146E-2</v>
          </cell>
          <cell r="P1022">
            <v>2.551441737650146E-2</v>
          </cell>
          <cell r="Q1022">
            <v>2.551441737650146E-2</v>
          </cell>
          <cell r="R1022">
            <v>2.551441737650146E-2</v>
          </cell>
          <cell r="S1022">
            <v>2.551441737650146E-2</v>
          </cell>
          <cell r="T1022">
            <v>2.5514417376501501E-2</v>
          </cell>
          <cell r="U1022">
            <v>2.5514417376501501E-2</v>
          </cell>
          <cell r="V1022">
            <v>2.5514417376501501E-2</v>
          </cell>
        </row>
        <row r="1023">
          <cell r="L1023">
            <v>0</v>
          </cell>
          <cell r="M1023">
            <v>0</v>
          </cell>
          <cell r="N1023">
            <v>0</v>
          </cell>
          <cell r="O1023">
            <v>0</v>
          </cell>
          <cell r="P1023">
            <v>0</v>
          </cell>
          <cell r="Q1023">
            <v>0</v>
          </cell>
          <cell r="R1023">
            <v>0</v>
          </cell>
          <cell r="S1023">
            <v>0</v>
          </cell>
          <cell r="T1023">
            <v>0</v>
          </cell>
          <cell r="U1023">
            <v>0</v>
          </cell>
          <cell r="V1023">
            <v>0</v>
          </cell>
        </row>
        <row r="1024">
          <cell r="L1024">
            <v>0</v>
          </cell>
          <cell r="M1024">
            <v>0</v>
          </cell>
          <cell r="N1024">
            <v>0</v>
          </cell>
          <cell r="O1024">
            <v>0</v>
          </cell>
          <cell r="P1024">
            <v>0</v>
          </cell>
          <cell r="Q1024">
            <v>0</v>
          </cell>
          <cell r="R1024">
            <v>0</v>
          </cell>
          <cell r="S1024">
            <v>0</v>
          </cell>
          <cell r="T1024">
            <v>0</v>
          </cell>
          <cell r="U1024">
            <v>0</v>
          </cell>
          <cell r="V1024">
            <v>0</v>
          </cell>
        </row>
        <row r="1033">
          <cell r="M1033">
            <v>0</v>
          </cell>
          <cell r="N1033">
            <v>518193.73</v>
          </cell>
          <cell r="O1033">
            <v>653763.73</v>
          </cell>
          <cell r="P1033">
            <v>653763.73</v>
          </cell>
          <cell r="Q1033">
            <v>653763.73</v>
          </cell>
          <cell r="R1033">
            <v>653763.73</v>
          </cell>
          <cell r="S1033">
            <v>653763.73</v>
          </cell>
          <cell r="T1033">
            <v>653763.73</v>
          </cell>
          <cell r="U1033">
            <v>653763.73</v>
          </cell>
          <cell r="V1033">
            <v>653763.73</v>
          </cell>
        </row>
        <row r="1034">
          <cell r="L1034">
            <v>0.63554155085619446</v>
          </cell>
          <cell r="M1034">
            <v>0.63554155085619446</v>
          </cell>
          <cell r="N1034">
            <v>-3.7154739776268597E-2</v>
          </cell>
          <cell r="O1034">
            <v>0.10234127680611826</v>
          </cell>
          <cell r="P1034">
            <v>0.10234127680611826</v>
          </cell>
          <cell r="Q1034">
            <v>0.10234127680611826</v>
          </cell>
          <cell r="R1034">
            <v>0.10234127680611826</v>
          </cell>
          <cell r="S1034">
            <v>0.10234127680611826</v>
          </cell>
          <cell r="T1034">
            <v>0.1023412768061176</v>
          </cell>
          <cell r="U1034">
            <v>0.1023412768061176</v>
          </cell>
          <cell r="V1034">
            <v>0.1023412768061176</v>
          </cell>
        </row>
        <row r="1035">
          <cell r="L1035">
            <v>0.13022144618621287</v>
          </cell>
          <cell r="M1035">
            <v>0.13022144618621287</v>
          </cell>
          <cell r="N1035">
            <v>0.30587004000459039</v>
          </cell>
          <cell r="O1035">
            <v>0.26944605566401303</v>
          </cell>
          <cell r="P1035">
            <v>0.26944605566401303</v>
          </cell>
          <cell r="Q1035">
            <v>0.26944605566401303</v>
          </cell>
          <cell r="R1035">
            <v>0.26944605566401303</v>
          </cell>
          <cell r="S1035">
            <v>0.26944605566401303</v>
          </cell>
          <cell r="T1035">
            <v>0.2694460556640132</v>
          </cell>
          <cell r="U1035">
            <v>0.2694460556640132</v>
          </cell>
          <cell r="V1035">
            <v>0.2694460556640132</v>
          </cell>
        </row>
        <row r="1036">
          <cell r="L1036">
            <v>0.22798527956609857</v>
          </cell>
          <cell r="M1036">
            <v>0.22798527956609857</v>
          </cell>
          <cell r="N1036">
            <v>0.71920118061530658</v>
          </cell>
          <cell r="O1036">
            <v>0.61733847907748785</v>
          </cell>
          <cell r="P1036">
            <v>0.61733847907748785</v>
          </cell>
          <cell r="Q1036">
            <v>0.61733847907748785</v>
          </cell>
          <cell r="R1036">
            <v>0.61733847907748785</v>
          </cell>
          <cell r="S1036">
            <v>0.61733847907748785</v>
          </cell>
          <cell r="T1036">
            <v>0.61733847907748829</v>
          </cell>
          <cell r="U1036">
            <v>0.61733847907748829</v>
          </cell>
          <cell r="V1036">
            <v>0.61733847907748829</v>
          </cell>
        </row>
        <row r="1037">
          <cell r="L1037">
            <v>6.2517233914941191E-3</v>
          </cell>
          <cell r="M1037">
            <v>6.2517233914941191E-3</v>
          </cell>
          <cell r="N1037">
            <v>1.2083519156371476E-2</v>
          </cell>
          <cell r="O1037">
            <v>1.0874188452380872E-2</v>
          </cell>
          <cell r="P1037">
            <v>1.0874188452380872E-2</v>
          </cell>
          <cell r="Q1037">
            <v>1.0874188452380872E-2</v>
          </cell>
          <cell r="R1037">
            <v>1.0874188452380872E-2</v>
          </cell>
          <cell r="S1037">
            <v>1.0874188452380872E-2</v>
          </cell>
          <cell r="T1037">
            <v>1.0874188452380872E-2</v>
          </cell>
          <cell r="U1037">
            <v>1.0874188452380872E-2</v>
          </cell>
          <cell r="V1037">
            <v>1.0874188452380872E-2</v>
          </cell>
        </row>
        <row r="1038">
          <cell r="L1038">
            <v>0</v>
          </cell>
          <cell r="M1038">
            <v>0</v>
          </cell>
          <cell r="N1038">
            <v>0</v>
          </cell>
          <cell r="O1038">
            <v>0</v>
          </cell>
          <cell r="P1038">
            <v>0</v>
          </cell>
          <cell r="Q1038">
            <v>0</v>
          </cell>
          <cell r="R1038">
            <v>0</v>
          </cell>
          <cell r="S1038">
            <v>0</v>
          </cell>
          <cell r="T1038">
            <v>0</v>
          </cell>
          <cell r="U1038">
            <v>0</v>
          </cell>
          <cell r="V1038">
            <v>0</v>
          </cell>
        </row>
        <row r="1039">
          <cell r="L1039">
            <v>0</v>
          </cell>
          <cell r="M1039">
            <v>0</v>
          </cell>
          <cell r="N1039">
            <v>0</v>
          </cell>
          <cell r="O1039">
            <v>0</v>
          </cell>
          <cell r="P1039">
            <v>0</v>
          </cell>
          <cell r="Q1039">
            <v>0</v>
          </cell>
          <cell r="R1039">
            <v>0</v>
          </cell>
          <cell r="S1039">
            <v>0</v>
          </cell>
          <cell r="T1039">
            <v>0</v>
          </cell>
          <cell r="U1039">
            <v>0</v>
          </cell>
          <cell r="V1039">
            <v>0</v>
          </cell>
        </row>
        <row r="1040">
          <cell r="M1040">
            <v>0</v>
          </cell>
          <cell r="N1040">
            <v>207145.18293080712</v>
          </cell>
          <cell r="O1040">
            <v>125283.23762605619</v>
          </cell>
          <cell r="P1040">
            <v>101573.84695492499</v>
          </cell>
          <cell r="Q1040">
            <v>110566.44251744403</v>
          </cell>
          <cell r="R1040">
            <v>145419.53478625929</v>
          </cell>
          <cell r="S1040">
            <v>156520.52948986134</v>
          </cell>
          <cell r="T1040">
            <v>167475.15192008158</v>
          </cell>
          <cell r="U1040">
            <v>167476.15192008199</v>
          </cell>
          <cell r="V1040">
            <v>167477.15192008199</v>
          </cell>
        </row>
        <row r="1041">
          <cell r="L1041">
            <v>1</v>
          </cell>
          <cell r="M1041">
            <v>1</v>
          </cell>
          <cell r="N1041">
            <v>1</v>
          </cell>
          <cell r="O1041">
            <v>1</v>
          </cell>
          <cell r="P1041">
            <v>1</v>
          </cell>
          <cell r="Q1041">
            <v>1</v>
          </cell>
          <cell r="R1041">
            <v>1</v>
          </cell>
          <cell r="S1041">
            <v>1</v>
          </cell>
          <cell r="T1041">
            <v>1</v>
          </cell>
          <cell r="U1041">
            <v>1</v>
          </cell>
          <cell r="V1041">
            <v>1</v>
          </cell>
        </row>
        <row r="1042">
          <cell r="L1042">
            <v>0</v>
          </cell>
          <cell r="M1042">
            <v>0</v>
          </cell>
          <cell r="N1042">
            <v>0</v>
          </cell>
          <cell r="O1042">
            <v>0</v>
          </cell>
          <cell r="P1042">
            <v>0</v>
          </cell>
          <cell r="Q1042">
            <v>0</v>
          </cell>
          <cell r="R1042">
            <v>0</v>
          </cell>
          <cell r="S1042">
            <v>0</v>
          </cell>
          <cell r="T1042">
            <v>0</v>
          </cell>
          <cell r="U1042">
            <v>0</v>
          </cell>
          <cell r="V1042">
            <v>0</v>
          </cell>
        </row>
        <row r="1043">
          <cell r="L1043">
            <v>0</v>
          </cell>
          <cell r="M1043">
            <v>0</v>
          </cell>
          <cell r="N1043">
            <v>0</v>
          </cell>
          <cell r="O1043">
            <v>0</v>
          </cell>
          <cell r="P1043">
            <v>0</v>
          </cell>
          <cell r="Q1043">
            <v>0</v>
          </cell>
          <cell r="R1043">
            <v>0</v>
          </cell>
          <cell r="S1043">
            <v>0</v>
          </cell>
          <cell r="T1043">
            <v>0</v>
          </cell>
          <cell r="U1043">
            <v>0</v>
          </cell>
          <cell r="V1043">
            <v>0</v>
          </cell>
        </row>
        <row r="1044">
          <cell r="L1044">
            <v>0</v>
          </cell>
          <cell r="M1044">
            <v>0</v>
          </cell>
          <cell r="N1044">
            <v>0</v>
          </cell>
          <cell r="O1044">
            <v>0</v>
          </cell>
          <cell r="P1044">
            <v>0</v>
          </cell>
          <cell r="Q1044">
            <v>0</v>
          </cell>
          <cell r="R1044">
            <v>0</v>
          </cell>
          <cell r="S1044">
            <v>0</v>
          </cell>
          <cell r="T1044">
            <v>0</v>
          </cell>
          <cell r="U1044">
            <v>0</v>
          </cell>
          <cell r="V1044">
            <v>0</v>
          </cell>
        </row>
        <row r="1045">
          <cell r="L1045">
            <v>0</v>
          </cell>
          <cell r="M1045">
            <v>0</v>
          </cell>
          <cell r="N1045">
            <v>0</v>
          </cell>
          <cell r="O1045">
            <v>0</v>
          </cell>
          <cell r="P1045">
            <v>0</v>
          </cell>
          <cell r="Q1045">
            <v>0</v>
          </cell>
          <cell r="R1045">
            <v>0</v>
          </cell>
          <cell r="S1045">
            <v>0</v>
          </cell>
          <cell r="T1045">
            <v>0</v>
          </cell>
          <cell r="U1045">
            <v>0</v>
          </cell>
          <cell r="V1045">
            <v>0</v>
          </cell>
        </row>
        <row r="1046">
          <cell r="L1046">
            <v>0</v>
          </cell>
          <cell r="M1046">
            <v>0</v>
          </cell>
          <cell r="N1046">
            <v>0</v>
          </cell>
          <cell r="O1046">
            <v>0</v>
          </cell>
          <cell r="P1046">
            <v>0</v>
          </cell>
          <cell r="Q1046">
            <v>0</v>
          </cell>
          <cell r="R1046">
            <v>0</v>
          </cell>
          <cell r="S1046">
            <v>0</v>
          </cell>
          <cell r="T1046">
            <v>0</v>
          </cell>
          <cell r="U1046">
            <v>0</v>
          </cell>
          <cell r="V1046">
            <v>0</v>
          </cell>
        </row>
        <row r="1047">
          <cell r="M1047">
            <v>0</v>
          </cell>
          <cell r="N1047">
            <v>-1952.4198552389998</v>
          </cell>
          <cell r="O1047">
            <v>-1847.9286586360001</v>
          </cell>
          <cell r="P1047">
            <v>-1744.8954586360001</v>
          </cell>
          <cell r="Q1047">
            <v>-1641.862258636</v>
          </cell>
          <cell r="R1047">
            <v>-1538.8290586360001</v>
          </cell>
          <cell r="S1047">
            <v>-1435.795858636</v>
          </cell>
          <cell r="T1047">
            <v>-1332.762658636</v>
          </cell>
          <cell r="U1047">
            <v>-1332.762658636</v>
          </cell>
          <cell r="V1047">
            <v>-1332.762658636</v>
          </cell>
        </row>
        <row r="1048">
          <cell r="L1048">
            <v>1</v>
          </cell>
          <cell r="M1048">
            <v>1</v>
          </cell>
          <cell r="N1048">
            <v>1</v>
          </cell>
          <cell r="O1048">
            <v>1</v>
          </cell>
          <cell r="P1048">
            <v>1</v>
          </cell>
          <cell r="Q1048">
            <v>1</v>
          </cell>
          <cell r="R1048">
            <v>1</v>
          </cell>
          <cell r="S1048">
            <v>1</v>
          </cell>
          <cell r="T1048">
            <v>1</v>
          </cell>
          <cell r="U1048">
            <v>1</v>
          </cell>
          <cell r="V1048">
            <v>1</v>
          </cell>
        </row>
        <row r="1049">
          <cell r="L1049">
            <v>0</v>
          </cell>
          <cell r="M1049">
            <v>0</v>
          </cell>
          <cell r="N1049">
            <v>0</v>
          </cell>
          <cell r="O1049">
            <v>0</v>
          </cell>
          <cell r="P1049">
            <v>0</v>
          </cell>
          <cell r="Q1049">
            <v>0</v>
          </cell>
          <cell r="R1049">
            <v>0</v>
          </cell>
          <cell r="S1049">
            <v>0</v>
          </cell>
          <cell r="T1049">
            <v>0</v>
          </cell>
          <cell r="U1049">
            <v>0</v>
          </cell>
          <cell r="V1049">
            <v>0</v>
          </cell>
        </row>
        <row r="1050">
          <cell r="L1050">
            <v>0</v>
          </cell>
          <cell r="M1050">
            <v>0</v>
          </cell>
          <cell r="N1050">
            <v>0</v>
          </cell>
          <cell r="O1050">
            <v>0</v>
          </cell>
          <cell r="P1050">
            <v>0</v>
          </cell>
          <cell r="Q1050">
            <v>0</v>
          </cell>
          <cell r="R1050">
            <v>0</v>
          </cell>
          <cell r="S1050">
            <v>0</v>
          </cell>
          <cell r="T1050">
            <v>0</v>
          </cell>
          <cell r="U1050">
            <v>0</v>
          </cell>
          <cell r="V1050">
            <v>0</v>
          </cell>
        </row>
        <row r="1051">
          <cell r="L1051">
            <v>0</v>
          </cell>
          <cell r="M1051">
            <v>0</v>
          </cell>
          <cell r="N1051">
            <v>0</v>
          </cell>
          <cell r="O1051">
            <v>0</v>
          </cell>
          <cell r="P1051">
            <v>0</v>
          </cell>
          <cell r="Q1051">
            <v>0</v>
          </cell>
          <cell r="R1051">
            <v>0</v>
          </cell>
          <cell r="S1051">
            <v>0</v>
          </cell>
          <cell r="T1051">
            <v>0</v>
          </cell>
          <cell r="U1051">
            <v>0</v>
          </cell>
          <cell r="V1051">
            <v>0</v>
          </cell>
        </row>
        <row r="1052">
          <cell r="L1052">
            <v>0</v>
          </cell>
          <cell r="M1052">
            <v>0</v>
          </cell>
          <cell r="N1052">
            <v>0</v>
          </cell>
          <cell r="O1052">
            <v>0</v>
          </cell>
          <cell r="P1052">
            <v>0</v>
          </cell>
          <cell r="Q1052">
            <v>0</v>
          </cell>
          <cell r="R1052">
            <v>0</v>
          </cell>
          <cell r="S1052">
            <v>0</v>
          </cell>
          <cell r="T1052">
            <v>0</v>
          </cell>
          <cell r="U1052">
            <v>0</v>
          </cell>
          <cell r="V1052">
            <v>0</v>
          </cell>
        </row>
        <row r="1053">
          <cell r="L1053">
            <v>0</v>
          </cell>
          <cell r="M1053">
            <v>0</v>
          </cell>
          <cell r="N1053">
            <v>0</v>
          </cell>
          <cell r="O1053">
            <v>0</v>
          </cell>
          <cell r="P1053">
            <v>0</v>
          </cell>
          <cell r="Q1053">
            <v>0</v>
          </cell>
          <cell r="R1053">
            <v>0</v>
          </cell>
          <cell r="S1053">
            <v>0</v>
          </cell>
          <cell r="T1053">
            <v>0</v>
          </cell>
          <cell r="U1053">
            <v>0</v>
          </cell>
          <cell r="V1053">
            <v>0</v>
          </cell>
        </row>
        <row r="1054">
          <cell r="M1054">
            <v>0</v>
          </cell>
          <cell r="N1054">
            <v>221070.08403665404</v>
          </cell>
          <cell r="O1054">
            <v>221070.08419030003</v>
          </cell>
          <cell r="P1054">
            <v>221070.08419030003</v>
          </cell>
          <cell r="Q1054">
            <v>221070.08419030003</v>
          </cell>
          <cell r="R1054">
            <v>221070.08419030003</v>
          </cell>
          <cell r="S1054">
            <v>221070.08419030003</v>
          </cell>
          <cell r="T1054">
            <v>221070.08419030003</v>
          </cell>
          <cell r="U1054">
            <v>221070.08419030003</v>
          </cell>
          <cell r="V1054">
            <v>221070.08419030003</v>
          </cell>
        </row>
        <row r="1055">
          <cell r="L1055">
            <v>1</v>
          </cell>
          <cell r="M1055">
            <v>1</v>
          </cell>
          <cell r="N1055">
            <v>1</v>
          </cell>
          <cell r="O1055">
            <v>1</v>
          </cell>
          <cell r="P1055">
            <v>1</v>
          </cell>
          <cell r="Q1055">
            <v>1</v>
          </cell>
          <cell r="R1055">
            <v>1</v>
          </cell>
          <cell r="S1055">
            <v>1</v>
          </cell>
          <cell r="T1055">
            <v>1</v>
          </cell>
          <cell r="U1055">
            <v>1</v>
          </cell>
          <cell r="V1055">
            <v>1</v>
          </cell>
        </row>
        <row r="1056">
          <cell r="L1056">
            <v>0</v>
          </cell>
          <cell r="M1056">
            <v>0</v>
          </cell>
          <cell r="N1056">
            <v>0</v>
          </cell>
          <cell r="O1056">
            <v>0</v>
          </cell>
          <cell r="P1056">
            <v>0</v>
          </cell>
          <cell r="Q1056">
            <v>0</v>
          </cell>
          <cell r="R1056">
            <v>0</v>
          </cell>
          <cell r="S1056">
            <v>0</v>
          </cell>
          <cell r="T1056">
            <v>0</v>
          </cell>
          <cell r="U1056">
            <v>0</v>
          </cell>
          <cell r="V1056">
            <v>0</v>
          </cell>
        </row>
        <row r="1057">
          <cell r="L1057">
            <v>0</v>
          </cell>
          <cell r="M1057">
            <v>0</v>
          </cell>
          <cell r="N1057">
            <v>0</v>
          </cell>
          <cell r="O1057">
            <v>0</v>
          </cell>
          <cell r="P1057">
            <v>0</v>
          </cell>
          <cell r="Q1057">
            <v>0</v>
          </cell>
          <cell r="R1057">
            <v>0</v>
          </cell>
          <cell r="S1057">
            <v>0</v>
          </cell>
          <cell r="T1057">
            <v>0</v>
          </cell>
          <cell r="U1057">
            <v>0</v>
          </cell>
          <cell r="V1057">
            <v>0</v>
          </cell>
        </row>
        <row r="1058">
          <cell r="L1058">
            <v>0</v>
          </cell>
          <cell r="M1058">
            <v>0</v>
          </cell>
          <cell r="N1058">
            <v>0</v>
          </cell>
          <cell r="O1058">
            <v>0</v>
          </cell>
          <cell r="P1058">
            <v>0</v>
          </cell>
          <cell r="Q1058">
            <v>0</v>
          </cell>
          <cell r="R1058">
            <v>0</v>
          </cell>
          <cell r="S1058">
            <v>0</v>
          </cell>
          <cell r="T1058">
            <v>0</v>
          </cell>
          <cell r="U1058">
            <v>0</v>
          </cell>
          <cell r="V1058">
            <v>0</v>
          </cell>
        </row>
        <row r="1059">
          <cell r="L1059">
            <v>0</v>
          </cell>
          <cell r="M1059">
            <v>0</v>
          </cell>
          <cell r="N1059">
            <v>0</v>
          </cell>
          <cell r="O1059">
            <v>0</v>
          </cell>
          <cell r="P1059">
            <v>0</v>
          </cell>
          <cell r="Q1059">
            <v>0</v>
          </cell>
          <cell r="R1059">
            <v>0</v>
          </cell>
          <cell r="S1059">
            <v>0</v>
          </cell>
          <cell r="T1059">
            <v>0</v>
          </cell>
          <cell r="U1059">
            <v>0</v>
          </cell>
          <cell r="V1059">
            <v>0</v>
          </cell>
        </row>
        <row r="1060">
          <cell r="L1060">
            <v>0</v>
          </cell>
          <cell r="M1060">
            <v>0</v>
          </cell>
          <cell r="N1060">
            <v>0</v>
          </cell>
          <cell r="O1060">
            <v>0</v>
          </cell>
          <cell r="P1060">
            <v>0</v>
          </cell>
          <cell r="Q1060">
            <v>0</v>
          </cell>
          <cell r="R1060">
            <v>0</v>
          </cell>
          <cell r="S1060">
            <v>0</v>
          </cell>
          <cell r="T1060">
            <v>0</v>
          </cell>
          <cell r="U1060">
            <v>0</v>
          </cell>
          <cell r="V1060">
            <v>0</v>
          </cell>
        </row>
        <row r="1069">
          <cell r="M1069">
            <v>0</v>
          </cell>
          <cell r="N1069">
            <v>15658.334999999999</v>
          </cell>
          <cell r="O1069">
            <v>15658.335000000001</v>
          </cell>
          <cell r="P1069">
            <v>14099.28</v>
          </cell>
          <cell r="Q1069">
            <v>12540.225</v>
          </cell>
          <cell r="R1069">
            <v>10981.17</v>
          </cell>
          <cell r="S1069">
            <v>9422.1149999999998</v>
          </cell>
          <cell r="T1069">
            <v>7863.0599999999995</v>
          </cell>
          <cell r="U1069">
            <v>7863.0599999999995</v>
          </cell>
          <cell r="V1069">
            <v>7863.0599999999995</v>
          </cell>
        </row>
        <row r="1070">
          <cell r="L1070">
            <v>1</v>
          </cell>
          <cell r="M1070">
            <v>1</v>
          </cell>
          <cell r="N1070">
            <v>1</v>
          </cell>
          <cell r="O1070">
            <v>1</v>
          </cell>
          <cell r="P1070">
            <v>1</v>
          </cell>
          <cell r="Q1070">
            <v>1</v>
          </cell>
          <cell r="R1070">
            <v>1</v>
          </cell>
          <cell r="S1070">
            <v>1</v>
          </cell>
          <cell r="T1070">
            <v>1</v>
          </cell>
          <cell r="U1070">
            <v>1</v>
          </cell>
          <cell r="V1070">
            <v>1</v>
          </cell>
        </row>
        <row r="1071">
          <cell r="L1071">
            <v>0</v>
          </cell>
          <cell r="M1071">
            <v>0</v>
          </cell>
          <cell r="N1071">
            <v>0</v>
          </cell>
          <cell r="O1071">
            <v>0</v>
          </cell>
          <cell r="P1071">
            <v>0</v>
          </cell>
          <cell r="Q1071">
            <v>0</v>
          </cell>
          <cell r="R1071">
            <v>0</v>
          </cell>
          <cell r="S1071">
            <v>0</v>
          </cell>
          <cell r="T1071">
            <v>0</v>
          </cell>
          <cell r="U1071">
            <v>0</v>
          </cell>
          <cell r="V1071">
            <v>0</v>
          </cell>
        </row>
        <row r="1072">
          <cell r="L1072">
            <v>0</v>
          </cell>
          <cell r="M1072">
            <v>0</v>
          </cell>
          <cell r="N1072">
            <v>0</v>
          </cell>
          <cell r="O1072">
            <v>0</v>
          </cell>
          <cell r="P1072">
            <v>0</v>
          </cell>
          <cell r="Q1072">
            <v>0</v>
          </cell>
          <cell r="R1072">
            <v>0</v>
          </cell>
          <cell r="S1072">
            <v>0</v>
          </cell>
          <cell r="T1072">
            <v>0</v>
          </cell>
          <cell r="U1072">
            <v>0</v>
          </cell>
          <cell r="V1072">
            <v>0</v>
          </cell>
        </row>
        <row r="1073">
          <cell r="L1073">
            <v>0</v>
          </cell>
          <cell r="M1073">
            <v>0</v>
          </cell>
          <cell r="N1073">
            <v>0</v>
          </cell>
          <cell r="O1073">
            <v>0</v>
          </cell>
          <cell r="P1073">
            <v>0</v>
          </cell>
          <cell r="Q1073">
            <v>0</v>
          </cell>
          <cell r="R1073">
            <v>0</v>
          </cell>
          <cell r="S1073">
            <v>0</v>
          </cell>
          <cell r="T1073">
            <v>0</v>
          </cell>
          <cell r="U1073">
            <v>0</v>
          </cell>
          <cell r="V1073">
            <v>0</v>
          </cell>
        </row>
        <row r="1074">
          <cell r="L1074">
            <v>0</v>
          </cell>
          <cell r="M1074">
            <v>0</v>
          </cell>
          <cell r="N1074">
            <v>0</v>
          </cell>
          <cell r="O1074">
            <v>0</v>
          </cell>
          <cell r="P1074">
            <v>0</v>
          </cell>
          <cell r="Q1074">
            <v>0</v>
          </cell>
          <cell r="R1074">
            <v>0</v>
          </cell>
          <cell r="S1074">
            <v>0</v>
          </cell>
          <cell r="T1074">
            <v>0</v>
          </cell>
          <cell r="U1074">
            <v>0</v>
          </cell>
          <cell r="V1074">
            <v>0</v>
          </cell>
        </row>
        <row r="1075">
          <cell r="L1075">
            <v>0</v>
          </cell>
          <cell r="M1075">
            <v>0</v>
          </cell>
          <cell r="N1075">
            <v>0</v>
          </cell>
          <cell r="O1075">
            <v>0</v>
          </cell>
          <cell r="P1075">
            <v>0</v>
          </cell>
          <cell r="Q1075">
            <v>0</v>
          </cell>
          <cell r="R1075">
            <v>0</v>
          </cell>
          <cell r="S1075">
            <v>0</v>
          </cell>
          <cell r="T1075">
            <v>0</v>
          </cell>
          <cell r="U1075">
            <v>0</v>
          </cell>
          <cell r="V1075">
            <v>0</v>
          </cell>
        </row>
        <row r="1076">
          <cell r="M1076">
            <v>0</v>
          </cell>
          <cell r="N1076">
            <v>67785</v>
          </cell>
          <cell r="O1076">
            <v>0</v>
          </cell>
          <cell r="P1076">
            <v>0</v>
          </cell>
          <cell r="Q1076">
            <v>0</v>
          </cell>
          <cell r="R1076">
            <v>0</v>
          </cell>
          <cell r="S1076">
            <v>0</v>
          </cell>
          <cell r="T1076">
            <v>0</v>
          </cell>
          <cell r="U1076">
            <v>0</v>
          </cell>
          <cell r="V1076">
            <v>0</v>
          </cell>
        </row>
        <row r="1077">
          <cell r="L1077">
            <v>1</v>
          </cell>
          <cell r="M1077">
            <v>1</v>
          </cell>
          <cell r="N1077">
            <v>1</v>
          </cell>
          <cell r="O1077">
            <v>1</v>
          </cell>
          <cell r="P1077">
            <v>1</v>
          </cell>
          <cell r="Q1077">
            <v>1</v>
          </cell>
          <cell r="R1077">
            <v>1</v>
          </cell>
          <cell r="S1077">
            <v>1</v>
          </cell>
          <cell r="T1077">
            <v>1</v>
          </cell>
          <cell r="U1077">
            <v>1</v>
          </cell>
          <cell r="V1077">
            <v>1</v>
          </cell>
        </row>
        <row r="1078">
          <cell r="L1078">
            <v>0</v>
          </cell>
          <cell r="M1078">
            <v>0</v>
          </cell>
          <cell r="N1078">
            <v>0</v>
          </cell>
          <cell r="O1078">
            <v>0</v>
          </cell>
          <cell r="P1078">
            <v>0</v>
          </cell>
          <cell r="Q1078">
            <v>0</v>
          </cell>
          <cell r="R1078">
            <v>0</v>
          </cell>
          <cell r="S1078">
            <v>0</v>
          </cell>
          <cell r="T1078">
            <v>0</v>
          </cell>
          <cell r="U1078">
            <v>0</v>
          </cell>
          <cell r="V1078">
            <v>0</v>
          </cell>
        </row>
        <row r="1079">
          <cell r="L1079">
            <v>0</v>
          </cell>
          <cell r="M1079">
            <v>0</v>
          </cell>
          <cell r="N1079">
            <v>0</v>
          </cell>
          <cell r="O1079">
            <v>0</v>
          </cell>
          <cell r="P1079">
            <v>0</v>
          </cell>
          <cell r="Q1079">
            <v>0</v>
          </cell>
          <cell r="R1079">
            <v>0</v>
          </cell>
          <cell r="S1079">
            <v>0</v>
          </cell>
          <cell r="T1079">
            <v>0</v>
          </cell>
          <cell r="U1079">
            <v>0</v>
          </cell>
          <cell r="V1079">
            <v>0</v>
          </cell>
        </row>
        <row r="1080">
          <cell r="L1080">
            <v>0</v>
          </cell>
          <cell r="M1080">
            <v>0</v>
          </cell>
          <cell r="N1080">
            <v>0</v>
          </cell>
          <cell r="O1080">
            <v>0</v>
          </cell>
          <cell r="P1080">
            <v>0</v>
          </cell>
          <cell r="Q1080">
            <v>0</v>
          </cell>
          <cell r="R1080">
            <v>0</v>
          </cell>
          <cell r="S1080">
            <v>0</v>
          </cell>
          <cell r="T1080">
            <v>0</v>
          </cell>
          <cell r="U1080">
            <v>0</v>
          </cell>
          <cell r="V1080">
            <v>0</v>
          </cell>
        </row>
        <row r="1081">
          <cell r="L1081">
            <v>0</v>
          </cell>
          <cell r="M1081">
            <v>0</v>
          </cell>
          <cell r="N1081">
            <v>0</v>
          </cell>
          <cell r="O1081">
            <v>0</v>
          </cell>
          <cell r="P1081">
            <v>0</v>
          </cell>
          <cell r="Q1081">
            <v>0</v>
          </cell>
          <cell r="R1081">
            <v>0</v>
          </cell>
          <cell r="S1081">
            <v>0</v>
          </cell>
          <cell r="T1081">
            <v>0</v>
          </cell>
          <cell r="U1081">
            <v>0</v>
          </cell>
          <cell r="V1081">
            <v>0</v>
          </cell>
        </row>
        <row r="1082">
          <cell r="L1082">
            <v>0</v>
          </cell>
          <cell r="M1082">
            <v>0</v>
          </cell>
          <cell r="N1082">
            <v>0</v>
          </cell>
          <cell r="O1082">
            <v>0</v>
          </cell>
          <cell r="P1082">
            <v>0</v>
          </cell>
          <cell r="Q1082">
            <v>0</v>
          </cell>
          <cell r="R1082">
            <v>0</v>
          </cell>
          <cell r="S1082">
            <v>0</v>
          </cell>
          <cell r="T1082">
            <v>0</v>
          </cell>
          <cell r="U1082">
            <v>0</v>
          </cell>
          <cell r="V1082">
            <v>0</v>
          </cell>
        </row>
        <row r="1083">
          <cell r="M1083">
            <v>0</v>
          </cell>
          <cell r="N1083">
            <v>38411.5</v>
          </cell>
          <cell r="O1083">
            <v>38411.5</v>
          </cell>
          <cell r="P1083">
            <v>38411.5</v>
          </cell>
          <cell r="Q1083">
            <v>38411.5</v>
          </cell>
          <cell r="R1083">
            <v>38411.5</v>
          </cell>
          <cell r="S1083">
            <v>38411.5</v>
          </cell>
          <cell r="T1083">
            <v>38411.5</v>
          </cell>
          <cell r="U1083">
            <v>38411.5</v>
          </cell>
          <cell r="V1083">
            <v>38411.5</v>
          </cell>
        </row>
        <row r="1084">
          <cell r="L1084">
            <v>1</v>
          </cell>
          <cell r="M1084">
            <v>1</v>
          </cell>
          <cell r="N1084">
            <v>1</v>
          </cell>
          <cell r="O1084">
            <v>1</v>
          </cell>
          <cell r="P1084">
            <v>1</v>
          </cell>
          <cell r="Q1084">
            <v>1</v>
          </cell>
          <cell r="R1084">
            <v>1</v>
          </cell>
          <cell r="S1084">
            <v>1</v>
          </cell>
          <cell r="T1084">
            <v>1</v>
          </cell>
          <cell r="U1084">
            <v>1</v>
          </cell>
          <cell r="V1084">
            <v>1</v>
          </cell>
        </row>
        <row r="1085">
          <cell r="L1085">
            <v>0</v>
          </cell>
          <cell r="M1085">
            <v>0</v>
          </cell>
          <cell r="N1085">
            <v>0</v>
          </cell>
          <cell r="O1085">
            <v>0</v>
          </cell>
          <cell r="P1085">
            <v>0</v>
          </cell>
          <cell r="Q1085">
            <v>0</v>
          </cell>
          <cell r="R1085">
            <v>0</v>
          </cell>
          <cell r="S1085">
            <v>0</v>
          </cell>
          <cell r="T1085">
            <v>0</v>
          </cell>
          <cell r="U1085">
            <v>0</v>
          </cell>
          <cell r="V1085">
            <v>0</v>
          </cell>
        </row>
        <row r="1086">
          <cell r="L1086">
            <v>0</v>
          </cell>
          <cell r="M1086">
            <v>0</v>
          </cell>
          <cell r="N1086">
            <v>0</v>
          </cell>
          <cell r="O1086">
            <v>0</v>
          </cell>
          <cell r="P1086">
            <v>0</v>
          </cell>
          <cell r="Q1086">
            <v>0</v>
          </cell>
          <cell r="R1086">
            <v>0</v>
          </cell>
          <cell r="S1086">
            <v>0</v>
          </cell>
          <cell r="T1086">
            <v>0</v>
          </cell>
          <cell r="U1086">
            <v>0</v>
          </cell>
          <cell r="V1086">
            <v>0</v>
          </cell>
        </row>
        <row r="1087">
          <cell r="L1087">
            <v>0</v>
          </cell>
          <cell r="M1087">
            <v>0</v>
          </cell>
          <cell r="N1087">
            <v>0</v>
          </cell>
          <cell r="O1087">
            <v>0</v>
          </cell>
          <cell r="P1087">
            <v>0</v>
          </cell>
          <cell r="Q1087">
            <v>0</v>
          </cell>
          <cell r="R1087">
            <v>0</v>
          </cell>
          <cell r="S1087">
            <v>0</v>
          </cell>
          <cell r="T1087">
            <v>0</v>
          </cell>
          <cell r="U1087">
            <v>0</v>
          </cell>
          <cell r="V1087">
            <v>0</v>
          </cell>
        </row>
        <row r="1088">
          <cell r="L1088">
            <v>0</v>
          </cell>
          <cell r="M1088">
            <v>0</v>
          </cell>
          <cell r="N1088">
            <v>0</v>
          </cell>
          <cell r="O1088">
            <v>0</v>
          </cell>
          <cell r="P1088">
            <v>0</v>
          </cell>
          <cell r="Q1088">
            <v>0</v>
          </cell>
          <cell r="R1088">
            <v>0</v>
          </cell>
          <cell r="S1088">
            <v>0</v>
          </cell>
          <cell r="T1088">
            <v>0</v>
          </cell>
          <cell r="U1088">
            <v>0</v>
          </cell>
          <cell r="V1088">
            <v>0</v>
          </cell>
        </row>
        <row r="1089">
          <cell r="L1089">
            <v>0</v>
          </cell>
          <cell r="M1089">
            <v>0</v>
          </cell>
          <cell r="N1089">
            <v>0</v>
          </cell>
          <cell r="O1089">
            <v>0</v>
          </cell>
          <cell r="P1089">
            <v>0</v>
          </cell>
          <cell r="Q1089">
            <v>0</v>
          </cell>
          <cell r="R1089">
            <v>0</v>
          </cell>
          <cell r="S1089">
            <v>0</v>
          </cell>
          <cell r="T1089">
            <v>0</v>
          </cell>
          <cell r="U1089">
            <v>0</v>
          </cell>
          <cell r="V1089">
            <v>0</v>
          </cell>
        </row>
        <row r="1093">
          <cell r="M1093">
            <v>0</v>
          </cell>
          <cell r="N1093">
            <v>23247.453219999999</v>
          </cell>
          <cell r="O1093">
            <v>20418.469291900001</v>
          </cell>
          <cell r="P1093">
            <v>20418.469291900001</v>
          </cell>
          <cell r="Q1093">
            <v>20418.469291900001</v>
          </cell>
          <cell r="R1093">
            <v>20418.469291900001</v>
          </cell>
          <cell r="S1093">
            <v>20418.469291900001</v>
          </cell>
          <cell r="T1093">
            <v>20418.469291900001</v>
          </cell>
          <cell r="U1093">
            <v>20418.469291900001</v>
          </cell>
          <cell r="V1093">
            <v>20418.469291900001</v>
          </cell>
        </row>
        <row r="1094">
          <cell r="L1094">
            <v>1</v>
          </cell>
          <cell r="M1094">
            <v>1</v>
          </cell>
          <cell r="N1094">
            <v>1</v>
          </cell>
          <cell r="O1094">
            <v>1</v>
          </cell>
          <cell r="P1094">
            <v>1</v>
          </cell>
          <cell r="Q1094">
            <v>1</v>
          </cell>
          <cell r="R1094">
            <v>1</v>
          </cell>
          <cell r="S1094">
            <v>1</v>
          </cell>
          <cell r="T1094">
            <v>1</v>
          </cell>
          <cell r="U1094">
            <v>1</v>
          </cell>
          <cell r="V1094">
            <v>1</v>
          </cell>
        </row>
        <row r="1095">
          <cell r="L1095">
            <v>0</v>
          </cell>
          <cell r="M1095">
            <v>0</v>
          </cell>
          <cell r="N1095">
            <v>0</v>
          </cell>
          <cell r="O1095">
            <v>0</v>
          </cell>
          <cell r="P1095">
            <v>0</v>
          </cell>
          <cell r="Q1095">
            <v>0</v>
          </cell>
          <cell r="R1095">
            <v>0</v>
          </cell>
          <cell r="S1095">
            <v>0</v>
          </cell>
          <cell r="T1095">
            <v>0</v>
          </cell>
          <cell r="U1095">
            <v>0</v>
          </cell>
          <cell r="V1095">
            <v>0</v>
          </cell>
        </row>
        <row r="1096">
          <cell r="L1096">
            <v>0</v>
          </cell>
          <cell r="M1096">
            <v>0</v>
          </cell>
          <cell r="N1096">
            <v>0</v>
          </cell>
          <cell r="O1096">
            <v>0</v>
          </cell>
          <cell r="P1096">
            <v>0</v>
          </cell>
          <cell r="Q1096">
            <v>0</v>
          </cell>
          <cell r="R1096">
            <v>0</v>
          </cell>
          <cell r="S1096">
            <v>0</v>
          </cell>
          <cell r="T1096">
            <v>0</v>
          </cell>
          <cell r="U1096">
            <v>0</v>
          </cell>
          <cell r="V1096">
            <v>0</v>
          </cell>
        </row>
        <row r="1097">
          <cell r="L1097">
            <v>0</v>
          </cell>
          <cell r="M1097">
            <v>0</v>
          </cell>
          <cell r="N1097">
            <v>0</v>
          </cell>
          <cell r="O1097">
            <v>0</v>
          </cell>
          <cell r="P1097">
            <v>0</v>
          </cell>
          <cell r="Q1097">
            <v>0</v>
          </cell>
          <cell r="R1097">
            <v>0</v>
          </cell>
          <cell r="S1097">
            <v>0</v>
          </cell>
          <cell r="T1097">
            <v>0</v>
          </cell>
          <cell r="U1097">
            <v>0</v>
          </cell>
          <cell r="V1097">
            <v>0</v>
          </cell>
        </row>
        <row r="1098">
          <cell r="L1098">
            <v>0</v>
          </cell>
          <cell r="M1098">
            <v>0</v>
          </cell>
          <cell r="N1098">
            <v>0</v>
          </cell>
          <cell r="O1098">
            <v>0</v>
          </cell>
          <cell r="P1098">
            <v>0</v>
          </cell>
          <cell r="Q1098">
            <v>0</v>
          </cell>
          <cell r="R1098">
            <v>0</v>
          </cell>
          <cell r="S1098">
            <v>0</v>
          </cell>
          <cell r="T1098">
            <v>0</v>
          </cell>
          <cell r="U1098">
            <v>0</v>
          </cell>
          <cell r="V1098">
            <v>0</v>
          </cell>
        </row>
        <row r="1099">
          <cell r="L1099">
            <v>0</v>
          </cell>
          <cell r="M1099">
            <v>0</v>
          </cell>
          <cell r="N1099">
            <v>0</v>
          </cell>
          <cell r="O1099">
            <v>0</v>
          </cell>
          <cell r="P1099">
            <v>0</v>
          </cell>
          <cell r="Q1099">
            <v>0</v>
          </cell>
          <cell r="R1099">
            <v>0</v>
          </cell>
          <cell r="S1099">
            <v>0</v>
          </cell>
          <cell r="T1099">
            <v>0</v>
          </cell>
          <cell r="U1099">
            <v>0</v>
          </cell>
          <cell r="V1099">
            <v>0</v>
          </cell>
        </row>
        <row r="1100">
          <cell r="M1100">
            <v>0</v>
          </cell>
          <cell r="N1100">
            <v>51541.483873500001</v>
          </cell>
          <cell r="O1100">
            <v>51541.483873500001</v>
          </cell>
          <cell r="P1100">
            <v>51541.483873500001</v>
          </cell>
          <cell r="Q1100">
            <v>51541.483873500001</v>
          </cell>
          <cell r="R1100">
            <v>51541.483873500001</v>
          </cell>
          <cell r="S1100">
            <v>51541.483873500001</v>
          </cell>
          <cell r="T1100">
            <v>51541.483873500001</v>
          </cell>
          <cell r="U1100">
            <v>51541.483873500001</v>
          </cell>
          <cell r="V1100">
            <v>51541.483873500001</v>
          </cell>
        </row>
        <row r="1101">
          <cell r="L1101">
            <v>0.63554155085619446</v>
          </cell>
          <cell r="M1101">
            <v>0.63554155085619446</v>
          </cell>
          <cell r="N1101">
            <v>0.49699664560034407</v>
          </cell>
          <cell r="O1101">
            <v>0.49699664560034407</v>
          </cell>
          <cell r="P1101">
            <v>0.49699664560034407</v>
          </cell>
          <cell r="Q1101">
            <v>0.49699664560034407</v>
          </cell>
          <cell r="R1101">
            <v>0.49699664560034407</v>
          </cell>
          <cell r="S1101">
            <v>0.49699664560034407</v>
          </cell>
          <cell r="T1101">
            <v>0.49699664560034351</v>
          </cell>
          <cell r="U1101">
            <v>0.49699664560034351</v>
          </cell>
          <cell r="V1101">
            <v>0.49699664560034351</v>
          </cell>
        </row>
        <row r="1102">
          <cell r="L1102">
            <v>0.13022144618621287</v>
          </cell>
          <cell r="M1102">
            <v>0.13022144618621287</v>
          </cell>
          <cell r="N1102">
            <v>0.15181861251405943</v>
          </cell>
          <cell r="O1102">
            <v>0.15181861251405943</v>
          </cell>
          <cell r="P1102">
            <v>0.15181861251405943</v>
          </cell>
          <cell r="Q1102">
            <v>0.15181861251405943</v>
          </cell>
          <cell r="R1102">
            <v>0.15181861251405943</v>
          </cell>
          <cell r="S1102">
            <v>0.15181861251405943</v>
          </cell>
          <cell r="T1102">
            <v>0.15181861251405956</v>
          </cell>
          <cell r="U1102">
            <v>0.15181861251405956</v>
          </cell>
          <cell r="V1102">
            <v>0.15181861251405956</v>
          </cell>
        </row>
        <row r="1103">
          <cell r="L1103">
            <v>0.22798527956609857</v>
          </cell>
          <cell r="M1103">
            <v>0.22798527956609857</v>
          </cell>
          <cell r="N1103">
            <v>0.34383370982578659</v>
          </cell>
          <cell r="O1103">
            <v>0.34383370982578659</v>
          </cell>
          <cell r="P1103">
            <v>0.34383370982578659</v>
          </cell>
          <cell r="Q1103">
            <v>0.34383370982578659</v>
          </cell>
          <cell r="R1103">
            <v>0.34383370982578659</v>
          </cell>
          <cell r="S1103">
            <v>0.34383370982578659</v>
          </cell>
          <cell r="T1103">
            <v>0.34383370982578698</v>
          </cell>
          <cell r="U1103">
            <v>0.34383370982578698</v>
          </cell>
          <cell r="V1103">
            <v>0.34383370982578698</v>
          </cell>
        </row>
        <row r="1104">
          <cell r="L1104">
            <v>6.2517233914941191E-3</v>
          </cell>
          <cell r="M1104">
            <v>6.2517233914941191E-3</v>
          </cell>
          <cell r="N1104">
            <v>7.3510320598099664E-3</v>
          </cell>
          <cell r="O1104">
            <v>7.3510320598099664E-3</v>
          </cell>
          <cell r="P1104">
            <v>7.3510320598099664E-3</v>
          </cell>
          <cell r="Q1104">
            <v>7.3510320598099664E-3</v>
          </cell>
          <cell r="R1104">
            <v>7.3510320598099664E-3</v>
          </cell>
          <cell r="S1104">
            <v>7.3510320598099664E-3</v>
          </cell>
          <cell r="T1104">
            <v>7.3510320598099673E-3</v>
          </cell>
          <cell r="U1104">
            <v>7.3510320598099673E-3</v>
          </cell>
          <cell r="V1104">
            <v>7.3510320598099673E-3</v>
          </cell>
        </row>
        <row r="1105">
          <cell r="L1105">
            <v>0</v>
          </cell>
          <cell r="M1105">
            <v>0</v>
          </cell>
          <cell r="N1105">
            <v>0</v>
          </cell>
          <cell r="O1105">
            <v>0</v>
          </cell>
          <cell r="P1105">
            <v>0</v>
          </cell>
          <cell r="Q1105">
            <v>0</v>
          </cell>
          <cell r="R1105">
            <v>0</v>
          </cell>
          <cell r="S1105">
            <v>0</v>
          </cell>
          <cell r="T1105">
            <v>0</v>
          </cell>
          <cell r="U1105">
            <v>0</v>
          </cell>
          <cell r="V1105">
            <v>0</v>
          </cell>
        </row>
        <row r="1106">
          <cell r="L1106">
            <v>0</v>
          </cell>
          <cell r="M1106">
            <v>0</v>
          </cell>
          <cell r="N1106">
            <v>0</v>
          </cell>
          <cell r="O1106">
            <v>0</v>
          </cell>
          <cell r="P1106">
            <v>0</v>
          </cell>
          <cell r="Q1106">
            <v>0</v>
          </cell>
          <cell r="R1106">
            <v>0</v>
          </cell>
          <cell r="S1106">
            <v>0</v>
          </cell>
          <cell r="T1106">
            <v>0</v>
          </cell>
          <cell r="U1106">
            <v>0</v>
          </cell>
          <cell r="V1106">
            <v>0</v>
          </cell>
        </row>
        <row r="1107">
          <cell r="M1107">
            <v>0</v>
          </cell>
          <cell r="N1107">
            <v>521099.83397552703</v>
          </cell>
          <cell r="O1107">
            <v>521129.02977489005</v>
          </cell>
          <cell r="P1107">
            <v>521129.02977489005</v>
          </cell>
          <cell r="Q1107">
            <v>521129.02977489005</v>
          </cell>
          <cell r="R1107">
            <v>521129.02977489005</v>
          </cell>
          <cell r="S1107">
            <v>521129.02977489005</v>
          </cell>
          <cell r="T1107">
            <v>521129.02977489005</v>
          </cell>
          <cell r="U1107">
            <v>521129.02977489005</v>
          </cell>
          <cell r="V1107">
            <v>521129.02977489005</v>
          </cell>
        </row>
        <row r="1108">
          <cell r="L1108">
            <v>0.63554155085619446</v>
          </cell>
          <cell r="M1108">
            <v>0.63554155085619446</v>
          </cell>
          <cell r="N1108">
            <v>0.49698844587978641</v>
          </cell>
          <cell r="O1108">
            <v>0.49699620819664636</v>
          </cell>
          <cell r="P1108">
            <v>0.49699620819664636</v>
          </cell>
          <cell r="Q1108">
            <v>0.49699620819664636</v>
          </cell>
          <cell r="R1108">
            <v>0.49699620819664636</v>
          </cell>
          <cell r="S1108">
            <v>0.49699620819664636</v>
          </cell>
          <cell r="T1108">
            <v>0.49699620819664569</v>
          </cell>
          <cell r="U1108">
            <v>0.49699620819664569</v>
          </cell>
          <cell r="V1108">
            <v>0.49699620819664569</v>
          </cell>
        </row>
        <row r="1109">
          <cell r="L1109">
            <v>0.13022144618621287</v>
          </cell>
          <cell r="M1109">
            <v>0.13022144618621287</v>
          </cell>
          <cell r="N1109">
            <v>0.15181999461432191</v>
          </cell>
          <cell r="O1109">
            <v>0.15181878457448453</v>
          </cell>
          <cell r="P1109">
            <v>0.15181878457448453</v>
          </cell>
          <cell r="Q1109">
            <v>0.15181878457448453</v>
          </cell>
          <cell r="R1109">
            <v>0.15181878457448453</v>
          </cell>
          <cell r="S1109">
            <v>0.15181878457448453</v>
          </cell>
          <cell r="T1109">
            <v>0.15181878457448467</v>
          </cell>
          <cell r="U1109">
            <v>0.15181878457448467</v>
          </cell>
          <cell r="V1109">
            <v>0.15181878457448467</v>
          </cell>
        </row>
        <row r="1110">
          <cell r="L1110">
            <v>0.22798527956609857</v>
          </cell>
          <cell r="M1110">
            <v>0.22798527956609857</v>
          </cell>
          <cell r="N1110">
            <v>0.34384023875772884</v>
          </cell>
          <cell r="O1110">
            <v>0.34383374808468914</v>
          </cell>
          <cell r="P1110">
            <v>0.34383374808468914</v>
          </cell>
          <cell r="Q1110">
            <v>0.34383374808468914</v>
          </cell>
          <cell r="R1110">
            <v>0.34383374808468914</v>
          </cell>
          <cell r="S1110">
            <v>0.34383374808468914</v>
          </cell>
          <cell r="T1110">
            <v>0.34383374808468958</v>
          </cell>
          <cell r="U1110">
            <v>0.34383374808468958</v>
          </cell>
          <cell r="V1110">
            <v>0.34383374808468958</v>
          </cell>
        </row>
        <row r="1111">
          <cell r="L1111">
            <v>6.2517233914941191E-3</v>
          </cell>
          <cell r="M1111">
            <v>6.2517233914941191E-3</v>
          </cell>
          <cell r="N1111">
            <v>7.3513207481628422E-3</v>
          </cell>
          <cell r="O1111">
            <v>7.3512591441800071E-3</v>
          </cell>
          <cell r="P1111">
            <v>7.3512591441800071E-3</v>
          </cell>
          <cell r="Q1111">
            <v>7.3512591441800071E-3</v>
          </cell>
          <cell r="R1111">
            <v>7.3512591441800071E-3</v>
          </cell>
          <cell r="S1111">
            <v>7.3512591441800071E-3</v>
          </cell>
          <cell r="T1111">
            <v>7.3512591441800071E-3</v>
          </cell>
          <cell r="U1111">
            <v>7.3512591441800071E-3</v>
          </cell>
          <cell r="V1111">
            <v>7.3512591441800071E-3</v>
          </cell>
        </row>
        <row r="1112">
          <cell r="L1112">
            <v>0</v>
          </cell>
          <cell r="M1112">
            <v>0</v>
          </cell>
          <cell r="N1112">
            <v>0</v>
          </cell>
          <cell r="O1112">
            <v>0</v>
          </cell>
          <cell r="P1112">
            <v>0</v>
          </cell>
          <cell r="Q1112">
            <v>0</v>
          </cell>
          <cell r="R1112">
            <v>0</v>
          </cell>
          <cell r="S1112">
            <v>0</v>
          </cell>
          <cell r="T1112">
            <v>0</v>
          </cell>
          <cell r="U1112">
            <v>0</v>
          </cell>
          <cell r="V1112">
            <v>0</v>
          </cell>
        </row>
        <row r="1113">
          <cell r="L1113">
            <v>0</v>
          </cell>
          <cell r="M1113">
            <v>0</v>
          </cell>
          <cell r="N1113">
            <v>0</v>
          </cell>
          <cell r="O1113">
            <v>0</v>
          </cell>
          <cell r="P1113">
            <v>0</v>
          </cell>
          <cell r="Q1113">
            <v>0</v>
          </cell>
          <cell r="R1113">
            <v>0</v>
          </cell>
          <cell r="S1113">
            <v>0</v>
          </cell>
          <cell r="T1113">
            <v>0</v>
          </cell>
          <cell r="U1113">
            <v>0</v>
          </cell>
          <cell r="V1113">
            <v>0</v>
          </cell>
        </row>
        <row r="1114">
          <cell r="M1114">
            <v>0</v>
          </cell>
          <cell r="N1114">
            <v>112262.1179291389</v>
          </cell>
          <cell r="O1114">
            <v>119421.06305369879</v>
          </cell>
          <cell r="P1114">
            <v>143095.44161237375</v>
          </cell>
          <cell r="Q1114">
            <v>172795.24319930433</v>
          </cell>
          <cell r="R1114">
            <v>193393.34390945244</v>
          </cell>
          <cell r="S1114">
            <v>224253.91311522882</v>
          </cell>
          <cell r="T1114">
            <v>250426.61051421141</v>
          </cell>
          <cell r="U1114">
            <v>283320.42962200491</v>
          </cell>
          <cell r="V1114">
            <v>321129.15548368567</v>
          </cell>
        </row>
        <row r="1115">
          <cell r="L1115">
            <v>0.63554155085619446</v>
          </cell>
          <cell r="M1115">
            <v>0.63554155085619446</v>
          </cell>
          <cell r="N1115">
            <v>0.4969908065185733</v>
          </cell>
          <cell r="O1115">
            <v>0.50529652035428041</v>
          </cell>
          <cell r="P1115">
            <v>0.52684486684767318</v>
          </cell>
          <cell r="Q1115">
            <v>0.54552749889493879</v>
          </cell>
          <cell r="R1115">
            <v>0.55511479114680951</v>
          </cell>
          <cell r="S1115">
            <v>0.56618267196783423</v>
          </cell>
          <cell r="T1115">
            <v>0.57343153799429269</v>
          </cell>
          <cell r="U1115">
            <v>0.58064258003099944</v>
          </cell>
          <cell r="V1115">
            <v>0.58710621032608068</v>
          </cell>
        </row>
        <row r="1116">
          <cell r="L1116">
            <v>0.13022144618621287</v>
          </cell>
          <cell r="M1116">
            <v>0.13022144618621287</v>
          </cell>
          <cell r="N1116">
            <v>0.15182267770342589</v>
          </cell>
          <cell r="O1116">
            <v>0.15052774674987118</v>
          </cell>
          <cell r="P1116">
            <v>0.14716817749138608</v>
          </cell>
          <cell r="Q1116">
            <v>0.14425539732457246</v>
          </cell>
          <cell r="R1116">
            <v>0.14276065746917924</v>
          </cell>
          <cell r="S1116">
            <v>0.14103508134786089</v>
          </cell>
          <cell r="T1116">
            <v>0.13990492189600537</v>
          </cell>
          <cell r="U1116">
            <v>0.13878065952368868</v>
          </cell>
          <cell r="V1116">
            <v>0.13777292495601656</v>
          </cell>
        </row>
        <row r="1117">
          <cell r="L1117">
            <v>0.22798527956609857</v>
          </cell>
          <cell r="M1117">
            <v>0.22798527956609857</v>
          </cell>
          <cell r="N1117">
            <v>0.34383468843088782</v>
          </cell>
          <cell r="O1117">
            <v>0.33688985357874118</v>
          </cell>
          <cell r="P1117">
            <v>0.31887217193287393</v>
          </cell>
          <cell r="Q1117">
            <v>0.30325066164029885</v>
          </cell>
          <cell r="R1117">
            <v>0.29523423310862185</v>
          </cell>
          <cell r="S1117">
            <v>0.2859798082649907</v>
          </cell>
          <cell r="T1117">
            <v>0.27991865826453388</v>
          </cell>
          <cell r="U1117">
            <v>0.27388913484879579</v>
          </cell>
          <cell r="V1117">
            <v>0.26848456086122485</v>
          </cell>
        </row>
        <row r="1118">
          <cell r="L1118">
            <v>6.2517233914941191E-3</v>
          </cell>
          <cell r="M1118">
            <v>6.2517233914941191E-3</v>
          </cell>
          <cell r="N1118">
            <v>7.3518273471130085E-3</v>
          </cell>
          <cell r="O1118">
            <v>7.285879317107234E-3</v>
          </cell>
          <cell r="P1118">
            <v>7.1147837280668581E-3</v>
          </cell>
          <cell r="Q1118">
            <v>6.9664421401899584E-3</v>
          </cell>
          <cell r="R1118">
            <v>6.8903182753895197E-3</v>
          </cell>
          <cell r="S1118">
            <v>6.8024384193141321E-3</v>
          </cell>
          <cell r="T1118">
            <v>6.7448818451680817E-3</v>
          </cell>
          <cell r="U1118">
            <v>6.6876255965160761E-3</v>
          </cell>
          <cell r="V1118">
            <v>6.6363038566779305E-3</v>
          </cell>
        </row>
        <row r="1119">
          <cell r="L1119">
            <v>0</v>
          </cell>
          <cell r="M1119">
            <v>0</v>
          </cell>
          <cell r="N1119">
            <v>0</v>
          </cell>
          <cell r="O1119">
            <v>0</v>
          </cell>
          <cell r="P1119">
            <v>0</v>
          </cell>
          <cell r="Q1119">
            <v>0</v>
          </cell>
          <cell r="R1119">
            <v>0</v>
          </cell>
          <cell r="S1119">
            <v>0</v>
          </cell>
          <cell r="T1119">
            <v>0</v>
          </cell>
          <cell r="U1119">
            <v>0</v>
          </cell>
          <cell r="V1119">
            <v>0</v>
          </cell>
        </row>
        <row r="1120">
          <cell r="L1120">
            <v>0</v>
          </cell>
          <cell r="M1120">
            <v>0</v>
          </cell>
          <cell r="N1120">
            <v>0</v>
          </cell>
          <cell r="O1120">
            <v>0</v>
          </cell>
          <cell r="P1120">
            <v>0</v>
          </cell>
          <cell r="Q1120">
            <v>0</v>
          </cell>
          <cell r="R1120">
            <v>0</v>
          </cell>
          <cell r="S1120">
            <v>0</v>
          </cell>
          <cell r="T1120">
            <v>0</v>
          </cell>
          <cell r="U1120">
            <v>0</v>
          </cell>
          <cell r="V1120">
            <v>0</v>
          </cell>
        </row>
        <row r="1123">
          <cell r="M1123">
            <v>0</v>
          </cell>
          <cell r="N1123">
            <v>0</v>
          </cell>
          <cell r="O1123">
            <v>0</v>
          </cell>
          <cell r="P1123">
            <v>0</v>
          </cell>
          <cell r="Q1123">
            <v>0</v>
          </cell>
          <cell r="R1123">
            <v>0</v>
          </cell>
          <cell r="S1123">
            <v>0</v>
          </cell>
          <cell r="T1123">
            <v>0</v>
          </cell>
          <cell r="U1123">
            <v>0</v>
          </cell>
          <cell r="V1123">
            <v>0</v>
          </cell>
        </row>
        <row r="1124">
          <cell r="L1124">
            <v>0.63554155085619446</v>
          </cell>
          <cell r="M1124">
            <v>0.63554155085619446</v>
          </cell>
          <cell r="N1124">
            <v>0.63554155085619446</v>
          </cell>
          <cell r="O1124">
            <v>0.63554155085619446</v>
          </cell>
          <cell r="P1124">
            <v>0.63554155085619446</v>
          </cell>
          <cell r="Q1124">
            <v>0.63554155085619446</v>
          </cell>
          <cell r="R1124">
            <v>0.63554155085619446</v>
          </cell>
          <cell r="S1124">
            <v>0.63554155085619446</v>
          </cell>
          <cell r="T1124">
            <v>0.6355415508561939</v>
          </cell>
          <cell r="U1124">
            <v>0.6355415508561939</v>
          </cell>
          <cell r="V1124">
            <v>0.6355415508561939</v>
          </cell>
        </row>
        <row r="1125">
          <cell r="L1125">
            <v>0.13022144618621287</v>
          </cell>
          <cell r="M1125">
            <v>0.13022144618621287</v>
          </cell>
          <cell r="N1125">
            <v>0.13022144618621287</v>
          </cell>
          <cell r="O1125">
            <v>0.13022144618621287</v>
          </cell>
          <cell r="P1125">
            <v>0.13022144618621287</v>
          </cell>
          <cell r="Q1125">
            <v>0.13022144618621287</v>
          </cell>
          <cell r="R1125">
            <v>0.13022144618621287</v>
          </cell>
          <cell r="S1125">
            <v>0.13022144618621287</v>
          </cell>
          <cell r="T1125">
            <v>0.13022144618621301</v>
          </cell>
          <cell r="U1125">
            <v>0.13022144618621301</v>
          </cell>
          <cell r="V1125">
            <v>0.13022144618621301</v>
          </cell>
        </row>
        <row r="1126">
          <cell r="L1126">
            <v>0.22798527956609857</v>
          </cell>
          <cell r="M1126">
            <v>0.22798527956609857</v>
          </cell>
          <cell r="N1126">
            <v>0.22798527956609857</v>
          </cell>
          <cell r="O1126">
            <v>0.22798527956609857</v>
          </cell>
          <cell r="P1126">
            <v>0.22798527956609857</v>
          </cell>
          <cell r="Q1126">
            <v>0.22798527956609857</v>
          </cell>
          <cell r="R1126">
            <v>0.22798527956609857</v>
          </cell>
          <cell r="S1126">
            <v>0.22798527956609857</v>
          </cell>
          <cell r="T1126">
            <v>0.22798527956609899</v>
          </cell>
          <cell r="U1126">
            <v>0.22798527956609899</v>
          </cell>
          <cell r="V1126">
            <v>0.22798527956609899</v>
          </cell>
        </row>
        <row r="1127">
          <cell r="L1127">
            <v>6.2517233914941191E-3</v>
          </cell>
          <cell r="M1127">
            <v>6.2517233914941191E-3</v>
          </cell>
          <cell r="N1127">
            <v>6.2517233914941191E-3</v>
          </cell>
          <cell r="O1127">
            <v>6.2517233914941191E-3</v>
          </cell>
          <cell r="P1127">
            <v>6.2517233914941191E-3</v>
          </cell>
          <cell r="Q1127">
            <v>6.2517233914941191E-3</v>
          </cell>
          <cell r="R1127">
            <v>6.2517233914941191E-3</v>
          </cell>
          <cell r="S1127">
            <v>6.2517233914941191E-3</v>
          </cell>
          <cell r="T1127">
            <v>6.2517233914941199E-3</v>
          </cell>
          <cell r="U1127">
            <v>6.2517233914941199E-3</v>
          </cell>
          <cell r="V1127">
            <v>6.2517233914941199E-3</v>
          </cell>
        </row>
        <row r="1128">
          <cell r="L1128">
            <v>0</v>
          </cell>
          <cell r="M1128">
            <v>0</v>
          </cell>
          <cell r="N1128">
            <v>0</v>
          </cell>
          <cell r="O1128">
            <v>0</v>
          </cell>
          <cell r="P1128">
            <v>0</v>
          </cell>
          <cell r="Q1128">
            <v>0</v>
          </cell>
          <cell r="R1128">
            <v>0</v>
          </cell>
          <cell r="S1128">
            <v>0</v>
          </cell>
          <cell r="T1128">
            <v>0</v>
          </cell>
          <cell r="U1128">
            <v>0</v>
          </cell>
          <cell r="V1128">
            <v>0</v>
          </cell>
        </row>
        <row r="1129">
          <cell r="L1129">
            <v>0</v>
          </cell>
          <cell r="M1129">
            <v>0</v>
          </cell>
          <cell r="N1129">
            <v>0</v>
          </cell>
          <cell r="O1129">
            <v>0</v>
          </cell>
          <cell r="P1129">
            <v>0</v>
          </cell>
          <cell r="Q1129">
            <v>0</v>
          </cell>
          <cell r="R1129">
            <v>0</v>
          </cell>
          <cell r="S1129">
            <v>0</v>
          </cell>
          <cell r="T1129">
            <v>0</v>
          </cell>
          <cell r="U1129">
            <v>0</v>
          </cell>
          <cell r="V1129">
            <v>0</v>
          </cell>
        </row>
        <row r="1130">
          <cell r="M1130">
            <v>0</v>
          </cell>
          <cell r="N1130">
            <v>0</v>
          </cell>
          <cell r="O1130">
            <v>0</v>
          </cell>
          <cell r="P1130">
            <v>0</v>
          </cell>
          <cell r="Q1130">
            <v>0</v>
          </cell>
          <cell r="R1130">
            <v>0</v>
          </cell>
          <cell r="S1130">
            <v>0</v>
          </cell>
          <cell r="T1130">
            <v>0</v>
          </cell>
          <cell r="U1130">
            <v>0</v>
          </cell>
          <cell r="V1130">
            <v>0</v>
          </cell>
        </row>
        <row r="1131">
          <cell r="L1131">
            <v>0.63554155085619446</v>
          </cell>
          <cell r="M1131">
            <v>0.63554155085619446</v>
          </cell>
          <cell r="N1131">
            <v>0.63554155085619446</v>
          </cell>
          <cell r="O1131">
            <v>0.63554155085619446</v>
          </cell>
          <cell r="P1131">
            <v>0.63554155085619446</v>
          </cell>
          <cell r="Q1131">
            <v>0.63554155085619446</v>
          </cell>
          <cell r="R1131">
            <v>0.63554155085619446</v>
          </cell>
          <cell r="S1131">
            <v>0.63554155085619446</v>
          </cell>
          <cell r="T1131">
            <v>0.6355415508561939</v>
          </cell>
          <cell r="U1131">
            <v>0.6355415508561939</v>
          </cell>
          <cell r="V1131">
            <v>0.6355415508561939</v>
          </cell>
        </row>
        <row r="1132">
          <cell r="L1132">
            <v>0.13022144618621287</v>
          </cell>
          <cell r="M1132">
            <v>0.13022144618621287</v>
          </cell>
          <cell r="N1132">
            <v>0.13022144618621287</v>
          </cell>
          <cell r="O1132">
            <v>0.13022144618621287</v>
          </cell>
          <cell r="P1132">
            <v>0.13022144618621287</v>
          </cell>
          <cell r="Q1132">
            <v>0.13022144618621287</v>
          </cell>
          <cell r="R1132">
            <v>0.13022144618621287</v>
          </cell>
          <cell r="S1132">
            <v>0.13022144618621287</v>
          </cell>
          <cell r="T1132">
            <v>0.13022144618621301</v>
          </cell>
          <cell r="U1132">
            <v>0.13022144618621301</v>
          </cell>
          <cell r="V1132">
            <v>0.13022144618621301</v>
          </cell>
        </row>
        <row r="1133">
          <cell r="L1133">
            <v>0.22798527956609857</v>
          </cell>
          <cell r="M1133">
            <v>0.22798527956609857</v>
          </cell>
          <cell r="N1133">
            <v>0.22798527956609857</v>
          </cell>
          <cell r="O1133">
            <v>0.22798527956609857</v>
          </cell>
          <cell r="P1133">
            <v>0.22798527956609857</v>
          </cell>
          <cell r="Q1133">
            <v>0.22798527956609857</v>
          </cell>
          <cell r="R1133">
            <v>0.22798527956609857</v>
          </cell>
          <cell r="S1133">
            <v>0.22798527956609857</v>
          </cell>
          <cell r="T1133">
            <v>0.22798527956609899</v>
          </cell>
          <cell r="U1133">
            <v>0.22798527956609899</v>
          </cell>
          <cell r="V1133">
            <v>0.22798527956609899</v>
          </cell>
        </row>
        <row r="1134">
          <cell r="L1134">
            <v>6.2517233914941191E-3</v>
          </cell>
          <cell r="M1134">
            <v>6.2517233914941191E-3</v>
          </cell>
          <cell r="N1134">
            <v>6.2517233914941191E-3</v>
          </cell>
          <cell r="O1134">
            <v>6.2517233914941191E-3</v>
          </cell>
          <cell r="P1134">
            <v>6.2517233914941191E-3</v>
          </cell>
          <cell r="Q1134">
            <v>6.2517233914941191E-3</v>
          </cell>
          <cell r="R1134">
            <v>6.2517233914941191E-3</v>
          </cell>
          <cell r="S1134">
            <v>6.2517233914941191E-3</v>
          </cell>
          <cell r="T1134">
            <v>6.2517233914941199E-3</v>
          </cell>
          <cell r="U1134">
            <v>6.2517233914941199E-3</v>
          </cell>
          <cell r="V1134">
            <v>6.2517233914941199E-3</v>
          </cell>
        </row>
        <row r="1135">
          <cell r="L1135">
            <v>0</v>
          </cell>
          <cell r="M1135">
            <v>0</v>
          </cell>
          <cell r="N1135">
            <v>0</v>
          </cell>
          <cell r="O1135">
            <v>0</v>
          </cell>
          <cell r="P1135">
            <v>0</v>
          </cell>
          <cell r="Q1135">
            <v>0</v>
          </cell>
          <cell r="R1135">
            <v>0</v>
          </cell>
          <cell r="S1135">
            <v>0</v>
          </cell>
          <cell r="T1135">
            <v>0</v>
          </cell>
          <cell r="U1135">
            <v>0</v>
          </cell>
          <cell r="V1135">
            <v>0</v>
          </cell>
        </row>
        <row r="1136">
          <cell r="L1136">
            <v>0</v>
          </cell>
          <cell r="M1136">
            <v>0</v>
          </cell>
          <cell r="N1136">
            <v>0</v>
          </cell>
          <cell r="O1136">
            <v>0</v>
          </cell>
          <cell r="P1136">
            <v>0</v>
          </cell>
          <cell r="Q1136">
            <v>0</v>
          </cell>
          <cell r="R1136">
            <v>0</v>
          </cell>
          <cell r="S1136">
            <v>0</v>
          </cell>
          <cell r="T1136">
            <v>0</v>
          </cell>
          <cell r="U1136">
            <v>0</v>
          </cell>
          <cell r="V1136">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1000000"/>
      <sheetName val="2000000"/>
      <sheetName val="CON_CF"/>
      <sheetName val="SERI Refund Analysis"/>
      <sheetName val="Supplement"/>
    </sheetNames>
    <sheetDataSet>
      <sheetData sheetId="0" refreshError="1"/>
      <sheetData sheetId="1" refreshError="1"/>
      <sheetData sheetId="2" refreshError="1"/>
      <sheetData sheetId="3" refreshError="1">
        <row r="1">
          <cell r="A1" t="str">
            <v>ENTERGY CORPORATION AND SUBSIDIARIES</v>
          </cell>
        </row>
        <row r="2">
          <cell r="A2" t="str">
            <v xml:space="preserve"> CONSOLIDATED STATEMENTS OF CASH FLOWS</v>
          </cell>
        </row>
        <row r="6">
          <cell r="A6" t="str">
            <v>YEAR ENDED DECEMBER 31, 2001</v>
          </cell>
        </row>
        <row r="8">
          <cell r="C8" t="str">
            <v>Consolidated</v>
          </cell>
        </row>
        <row r="11">
          <cell r="A11" t="str">
            <v>OPERATING ACTIVITIES</v>
          </cell>
        </row>
        <row r="12">
          <cell r="A12" t="str">
            <v>Consolidated net income</v>
          </cell>
          <cell r="C12">
            <v>750507</v>
          </cell>
        </row>
        <row r="13">
          <cell r="A13" t="str">
            <v>Noncash items included in net income:</v>
          </cell>
        </row>
        <row r="14">
          <cell r="A14" t="str">
            <v xml:space="preserve">  Amortization of  rate deferrals</v>
          </cell>
          <cell r="C14">
            <v>16583</v>
          </cell>
        </row>
        <row r="15">
          <cell r="A15" t="str">
            <v xml:space="preserve">  Reserve for regulatory adjustments</v>
          </cell>
          <cell r="C15">
            <v>-359199</v>
          </cell>
        </row>
        <row r="16">
          <cell r="A16" t="str">
            <v xml:space="preserve">  Other regulatory charges (credits) - net</v>
          </cell>
          <cell r="C16">
            <v>-37093</v>
          </cell>
        </row>
        <row r="17">
          <cell r="A17" t="str">
            <v xml:space="preserve">  Depreciation, amortization, and decommissioning</v>
          </cell>
          <cell r="C17">
            <v>724222</v>
          </cell>
        </row>
        <row r="18">
          <cell r="A18" t="str">
            <v xml:space="preserve">  Deferred income taxes and investment tax credits</v>
          </cell>
          <cell r="C18">
            <v>87752</v>
          </cell>
        </row>
        <row r="19">
          <cell r="A19" t="str">
            <v xml:space="preserve">  Allowance for equity funds used during construction</v>
          </cell>
          <cell r="C19">
            <v>-26209</v>
          </cell>
        </row>
        <row r="20">
          <cell r="A20" t="str">
            <v xml:space="preserve">  Cumulative effect of accounting change</v>
          </cell>
          <cell r="C20">
            <v>-23482</v>
          </cell>
        </row>
        <row r="21">
          <cell r="A21" t="str">
            <v xml:space="preserve">  Gain on sale of assets - net</v>
          </cell>
          <cell r="C21">
            <v>-5226</v>
          </cell>
        </row>
        <row r="22">
          <cell r="A22" t="str">
            <v xml:space="preserve">  Equity in undistributed earnings of subsidiaries and unconsolidated affiliates</v>
          </cell>
          <cell r="C22">
            <v>-168873</v>
          </cell>
        </row>
        <row r="23">
          <cell r="A23" t="str">
            <v>Changes in working capital (net of effects from acquisitions and dispositions):</v>
          </cell>
        </row>
        <row r="24">
          <cell r="A24" t="str">
            <v xml:space="preserve">  Receivables</v>
          </cell>
          <cell r="C24">
            <v>302230</v>
          </cell>
          <cell r="E24">
            <v>-391</v>
          </cell>
          <cell r="F24">
            <v>-187352</v>
          </cell>
          <cell r="G24">
            <v>-72859</v>
          </cell>
        </row>
        <row r="25">
          <cell r="A25" t="str">
            <v xml:space="preserve">  Fuel inventory</v>
          </cell>
          <cell r="C25">
            <v>-3419</v>
          </cell>
        </row>
        <row r="26">
          <cell r="A26" t="str">
            <v xml:space="preserve">  Accounts payable</v>
          </cell>
          <cell r="C26">
            <v>-415160</v>
          </cell>
          <cell r="E26">
            <v>520422</v>
          </cell>
        </row>
        <row r="27">
          <cell r="A27" t="str">
            <v xml:space="preserve">  Taxes accrued</v>
          </cell>
          <cell r="C27">
            <v>486676</v>
          </cell>
          <cell r="E27">
            <v>111</v>
          </cell>
          <cell r="F27">
            <v>24122</v>
          </cell>
          <cell r="G27">
            <v>25986</v>
          </cell>
        </row>
        <row r="28">
          <cell r="A28" t="str">
            <v xml:space="preserve">  Interest accrued</v>
          </cell>
          <cell r="C28">
            <v>17287</v>
          </cell>
        </row>
        <row r="29">
          <cell r="A29" t="str">
            <v xml:space="preserve">  Deferred fuel</v>
          </cell>
          <cell r="C29">
            <v>495007</v>
          </cell>
        </row>
        <row r="30">
          <cell r="A30" t="str">
            <v xml:space="preserve">  Other working capital accounts</v>
          </cell>
          <cell r="C30">
            <v>-39978</v>
          </cell>
          <cell r="F30">
            <v>53993</v>
          </cell>
          <cell r="G30">
            <v>5327</v>
          </cell>
        </row>
        <row r="31">
          <cell r="A31" t="str">
            <v>Provision for estimated losses and reserves</v>
          </cell>
          <cell r="C31">
            <v>19093</v>
          </cell>
        </row>
        <row r="32">
          <cell r="A32" t="str">
            <v>Changes in other regulatory assets</v>
          </cell>
          <cell r="C32">
            <v>119215</v>
          </cell>
          <cell r="F32">
            <v>61007</v>
          </cell>
        </row>
        <row r="33">
          <cell r="A33" t="str">
            <v>Other</v>
          </cell>
          <cell r="C33">
            <v>275615</v>
          </cell>
          <cell r="E33">
            <v>-9756</v>
          </cell>
          <cell r="F33">
            <v>10863</v>
          </cell>
        </row>
        <row r="35">
          <cell r="A35" t="str">
            <v>Net cash flow provided by operating activities</v>
          </cell>
          <cell r="C35">
            <v>2215548</v>
          </cell>
          <cell r="E35">
            <v>0</v>
          </cell>
          <cell r="F35">
            <v>0</v>
          </cell>
          <cell r="G35">
            <v>0</v>
          </cell>
        </row>
        <row r="37">
          <cell r="A37" t="str">
            <v xml:space="preserve">  INVESTING ACTIVITIES</v>
          </cell>
        </row>
        <row r="38">
          <cell r="A38" t="str">
            <v xml:space="preserve">Construction/capital expenditures </v>
          </cell>
          <cell r="C38">
            <v>-1380417</v>
          </cell>
        </row>
        <row r="39">
          <cell r="A39" t="str">
            <v>Allowance for equity funds used during construction</v>
          </cell>
          <cell r="C39">
            <v>26209</v>
          </cell>
        </row>
        <row r="40">
          <cell r="A40" t="str">
            <v>Nuclear fuel purchases</v>
          </cell>
          <cell r="C40">
            <v>-130670</v>
          </cell>
        </row>
        <row r="41">
          <cell r="A41" t="str">
            <v>Proceeds from sale/leaseback of nuclear fuel</v>
          </cell>
          <cell r="C41">
            <v>71964</v>
          </cell>
        </row>
        <row r="42">
          <cell r="A42" t="str">
            <v>Proceeds from sale of businesses</v>
          </cell>
          <cell r="C42">
            <v>784282</v>
          </cell>
        </row>
        <row r="43">
          <cell r="A43" t="str">
            <v>Investment in other nonregulated/nonutility properties</v>
          </cell>
          <cell r="C43">
            <v>-1278990</v>
          </cell>
        </row>
        <row r="44">
          <cell r="A44" t="str">
            <v>Changes in other temporary investments - net</v>
          </cell>
          <cell r="C44">
            <v>-150000</v>
          </cell>
        </row>
        <row r="45">
          <cell r="A45" t="str">
            <v>Decommissioning trust contributions and realized change in trust assets</v>
          </cell>
          <cell r="C45">
            <v>-95571</v>
          </cell>
        </row>
        <row r="46">
          <cell r="A46" t="str">
            <v>Other regulatory investments</v>
          </cell>
          <cell r="C46">
            <v>-3460</v>
          </cell>
        </row>
        <row r="47">
          <cell r="A47" t="str">
            <v>Other</v>
          </cell>
          <cell r="C47">
            <v>-68067</v>
          </cell>
        </row>
        <row r="49">
          <cell r="A49" t="str">
            <v>Net cash flow used in investing activities</v>
          </cell>
          <cell r="C49">
            <v>-2224720</v>
          </cell>
        </row>
        <row r="51">
          <cell r="A51" t="str">
            <v>See Notes to Financial Statements.</v>
          </cell>
        </row>
        <row r="61">
          <cell r="A61" t="str">
            <v>ENTERGY CORPORATION AND SUBSIDIARIES</v>
          </cell>
        </row>
        <row r="62">
          <cell r="A62" t="str">
            <v>CONSOLIDATED STATEMENTS OF CASH FLOWS</v>
          </cell>
        </row>
        <row r="65">
          <cell r="C65" t="str">
            <v>For the Years Ended December 31,</v>
          </cell>
        </row>
        <row r="66">
          <cell r="C66" t="str">
            <v>Consolidated</v>
          </cell>
        </row>
        <row r="67">
          <cell r="C67" t="str">
            <v>(In Thousands)</v>
          </cell>
        </row>
        <row r="69">
          <cell r="A69" t="str">
            <v>FINANCING ACTIVITIES</v>
          </cell>
        </row>
        <row r="70">
          <cell r="A70" t="str">
            <v>Proceeds from the issuance of:</v>
          </cell>
        </row>
        <row r="71">
          <cell r="A71" t="str">
            <v xml:space="preserve">  Long-term debt</v>
          </cell>
          <cell r="C71">
            <v>682402</v>
          </cell>
        </row>
        <row r="72">
          <cell r="A72" t="str">
            <v xml:space="preserve">  Common stock</v>
          </cell>
          <cell r="C72">
            <v>64345</v>
          </cell>
        </row>
        <row r="73">
          <cell r="A73" t="str">
            <v>Retirement of:</v>
          </cell>
        </row>
        <row r="74">
          <cell r="A74" t="str">
            <v xml:space="preserve">  Long-term debt</v>
          </cell>
          <cell r="C74">
            <v>-962112</v>
          </cell>
        </row>
        <row r="75">
          <cell r="A75" t="str">
            <v>Repurchase of common stock</v>
          </cell>
          <cell r="C75">
            <v>-36895</v>
          </cell>
        </row>
        <row r="76">
          <cell r="A76" t="str">
            <v>Redemption of preferred stock</v>
          </cell>
          <cell r="C76">
            <v>-39574</v>
          </cell>
        </row>
        <row r="77">
          <cell r="A77" t="str">
            <v>Changes in short-term borrowings - net</v>
          </cell>
          <cell r="C77">
            <v>-37004</v>
          </cell>
        </row>
        <row r="78">
          <cell r="A78" t="str">
            <v>Dividends paid:</v>
          </cell>
        </row>
        <row r="79">
          <cell r="A79" t="str">
            <v xml:space="preserve">  Common stock </v>
          </cell>
          <cell r="C79">
            <v>-269122</v>
          </cell>
        </row>
        <row r="80">
          <cell r="A80" t="str">
            <v xml:space="preserve">  Preferred stock </v>
          </cell>
          <cell r="C80">
            <v>-24044</v>
          </cell>
        </row>
        <row r="83">
          <cell r="A83" t="str">
            <v>Net cash flow provided by (used in) financing activities</v>
          </cell>
          <cell r="C83">
            <v>-622004</v>
          </cell>
        </row>
        <row r="85">
          <cell r="A85" t="str">
            <v>Effect of exchange rates on cash and cash equivalents</v>
          </cell>
          <cell r="C85">
            <v>325</v>
          </cell>
        </row>
        <row r="87">
          <cell r="A87" t="str">
            <v>Net increase (decrease) in cash and cash equivalents</v>
          </cell>
          <cell r="C87">
            <v>-630851</v>
          </cell>
        </row>
        <row r="89">
          <cell r="A89" t="str">
            <v>Cash and cash equivalents at beginning of period</v>
          </cell>
          <cell r="C89">
            <v>1382424</v>
          </cell>
        </row>
        <row r="91">
          <cell r="A91" t="str">
            <v>Cash and cash equivalents at end of period</v>
          </cell>
          <cell r="C91">
            <v>751573</v>
          </cell>
        </row>
        <row r="95">
          <cell r="A95" t="str">
            <v>SUPPLEMENTAL DISCLOSURE OF CASH FLOW INFORMATION:</v>
          </cell>
        </row>
        <row r="96">
          <cell r="A96" t="str">
            <v xml:space="preserve">  Cash paid (received) during the period for:</v>
          </cell>
        </row>
        <row r="97">
          <cell r="A97" t="str">
            <v xml:space="preserve">    Interest - net of amount capitalized </v>
          </cell>
          <cell r="C97">
            <v>708748</v>
          </cell>
        </row>
        <row r="98">
          <cell r="A98" t="str">
            <v xml:space="preserve">    Income taxes</v>
          </cell>
          <cell r="C98">
            <v>-118881</v>
          </cell>
        </row>
        <row r="99">
          <cell r="A99" t="str">
            <v xml:space="preserve">  Noncash investing and financing activities:</v>
          </cell>
        </row>
        <row r="100">
          <cell r="A100" t="str">
            <v xml:space="preserve">     Capital lease obligation incurred</v>
          </cell>
        </row>
        <row r="101">
          <cell r="A101" t="str">
            <v xml:space="preserve">    Change in unrealized appreciation/(depreciation) of</v>
          </cell>
        </row>
        <row r="102">
          <cell r="A102" t="str">
            <v xml:space="preserve">       decommissioning trust assets</v>
          </cell>
          <cell r="C102">
            <v>-34517</v>
          </cell>
        </row>
        <row r="103">
          <cell r="A103" t="str">
            <v xml:space="preserve">     Proceeds from long-term debt issued for the purpose</v>
          </cell>
        </row>
        <row r="104">
          <cell r="A104" t="str">
            <v xml:space="preserve">       of refunding prior long-term debt</v>
          </cell>
          <cell r="C104">
            <v>47000</v>
          </cell>
        </row>
        <row r="105">
          <cell r="A105" t="str">
            <v xml:space="preserve">    Decommissioning trust funds acquired in nuclear power plant acquisitions</v>
          </cell>
          <cell r="C105">
            <v>430000</v>
          </cell>
        </row>
        <row r="106">
          <cell r="A106" t="str">
            <v xml:space="preserve">    Acquisition of Indian Point 3 and FitzPatrick</v>
          </cell>
        </row>
        <row r="107">
          <cell r="A107" t="str">
            <v xml:space="preserve">       Fair value of assets acquired</v>
          </cell>
          <cell r="C107">
            <v>0</v>
          </cell>
        </row>
        <row r="108">
          <cell r="A108" t="str">
            <v xml:space="preserve">       Initial cash paid at closing</v>
          </cell>
          <cell r="C108">
            <v>0</v>
          </cell>
        </row>
        <row r="109">
          <cell r="A109" t="str">
            <v xml:space="preserve">       Liabilities assumed and notes issued to seller</v>
          </cell>
          <cell r="C109">
            <v>0</v>
          </cell>
        </row>
        <row r="111">
          <cell r="A111" t="str">
            <v xml:space="preserve"> See Notes to Financial Statements.</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P"/>
    </sheetNames>
    <sheetDataSet>
      <sheetData sheetId="0">
        <row r="71">
          <cell r="J71">
            <v>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stSummary"/>
      <sheetName val="TechSummary"/>
      <sheetName val="ScenarioSummary"/>
      <sheetName val="CT"/>
      <sheetName val="CCGT"/>
      <sheetName val="COAL FBC"/>
      <sheetName val="COAL IGCC"/>
      <sheetName val="COAL PC"/>
      <sheetName val="WIND"/>
    </sheetNames>
    <sheetDataSet>
      <sheetData sheetId="0"/>
      <sheetData sheetId="1"/>
      <sheetData sheetId="2"/>
      <sheetData sheetId="3"/>
      <sheetData sheetId="4" refreshError="1">
        <row r="31">
          <cell r="H31">
            <v>0.38</v>
          </cell>
        </row>
        <row r="42">
          <cell r="H42">
            <v>0.5</v>
          </cell>
        </row>
        <row r="43">
          <cell r="H43">
            <v>0.5</v>
          </cell>
        </row>
        <row r="50">
          <cell r="H50">
            <v>8.0500000000000002E-2</v>
          </cell>
        </row>
        <row r="51">
          <cell r="H51">
            <v>0.1157</v>
          </cell>
        </row>
        <row r="61">
          <cell r="H61">
            <v>4.0250000000000001E-2</v>
          </cell>
        </row>
        <row r="62">
          <cell r="H62">
            <v>5.7849999999999999E-2</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S40"/>
  <sheetViews>
    <sheetView tabSelected="1" zoomScaleNormal="100" workbookViewId="0">
      <selection activeCell="U15" sqref="U15"/>
    </sheetView>
  </sheetViews>
  <sheetFormatPr defaultColWidth="11.21875" defaultRowHeight="12" customHeight="1" x14ac:dyDescent="0.25"/>
  <cols>
    <col min="1" max="1" width="31.88671875" style="1" customWidth="1"/>
    <col min="2" max="2" width="17.77734375" style="1" bestFit="1" customWidth="1"/>
    <col min="3" max="3" width="10.33203125" style="1" hidden="1" customWidth="1"/>
    <col min="4" max="4" width="9.109375" style="1" hidden="1" customWidth="1"/>
    <col min="5" max="5" width="3.21875" style="1" hidden="1" customWidth="1"/>
    <col min="6" max="6" width="9.21875" style="1" bestFit="1" customWidth="1"/>
    <col min="7" max="7" width="3.5546875" style="1" customWidth="1"/>
    <col min="8" max="8" width="7.6640625" style="1" customWidth="1"/>
    <col min="9" max="9" width="7.6640625" style="1" hidden="1" customWidth="1"/>
    <col min="10" max="10" width="1.21875" style="1" hidden="1" customWidth="1"/>
    <col min="11" max="11" width="9.77734375" style="1" hidden="1" customWidth="1"/>
    <col min="12" max="12" width="3" style="54" customWidth="1"/>
    <col min="13" max="13" width="11.21875" style="1" customWidth="1"/>
    <col min="14" max="14" width="1.21875" style="1" customWidth="1"/>
    <col min="15" max="15" width="10.33203125" style="1" customWidth="1"/>
    <col min="16" max="16" width="2.109375" style="1" customWidth="1"/>
    <col min="17" max="17" width="9.33203125" style="1" customWidth="1"/>
    <col min="18" max="18" width="2" style="1" customWidth="1"/>
    <col min="19" max="19" width="9.88671875" style="1" customWidth="1"/>
    <col min="20" max="16384" width="11.21875" style="1"/>
  </cols>
  <sheetData>
    <row r="1" spans="1:19" ht="13.2" x14ac:dyDescent="0.25">
      <c r="A1" s="1" t="s">
        <v>103</v>
      </c>
    </row>
    <row r="2" spans="1:19" ht="13.2" x14ac:dyDescent="0.25">
      <c r="A2" s="1" t="s">
        <v>104</v>
      </c>
    </row>
    <row r="3" spans="1:19" ht="13.2" x14ac:dyDescent="0.25">
      <c r="A3" s="1" t="s">
        <v>105</v>
      </c>
    </row>
    <row r="4" spans="1:19" s="69" customFormat="1" ht="20.25" customHeight="1" x14ac:dyDescent="0.25">
      <c r="A4" s="1"/>
      <c r="B4" s="1"/>
      <c r="C4" s="1"/>
      <c r="D4" s="1"/>
      <c r="E4" s="1"/>
      <c r="F4" s="1"/>
      <c r="G4" s="1"/>
      <c r="H4" s="1"/>
      <c r="I4" s="1"/>
      <c r="J4" s="54"/>
      <c r="K4" s="1"/>
      <c r="L4" s="54"/>
      <c r="M4" s="1"/>
      <c r="N4" s="1"/>
      <c r="P4" s="1"/>
      <c r="S4" s="110" t="s">
        <v>40</v>
      </c>
    </row>
    <row r="5" spans="1:19" ht="13.2" x14ac:dyDescent="0.25">
      <c r="A5" s="223" t="s">
        <v>0</v>
      </c>
      <c r="B5" s="223"/>
      <c r="C5" s="223"/>
      <c r="D5" s="223"/>
      <c r="E5" s="223"/>
      <c r="F5" s="223"/>
      <c r="G5" s="223"/>
      <c r="H5" s="223"/>
      <c r="I5" s="223"/>
      <c r="J5" s="223"/>
      <c r="K5" s="223"/>
      <c r="L5" s="223"/>
      <c r="M5" s="223"/>
      <c r="N5" s="223"/>
      <c r="O5" s="223"/>
      <c r="P5" s="223"/>
      <c r="Q5" s="223"/>
      <c r="R5" s="223"/>
      <c r="S5" s="223"/>
    </row>
    <row r="6" spans="1:19" ht="13.2" x14ac:dyDescent="0.25">
      <c r="A6" s="223" t="s">
        <v>41</v>
      </c>
      <c r="B6" s="223"/>
      <c r="C6" s="223"/>
      <c r="D6" s="223"/>
      <c r="E6" s="223"/>
      <c r="F6" s="223"/>
      <c r="G6" s="223"/>
      <c r="H6" s="223"/>
      <c r="I6" s="223"/>
      <c r="J6" s="223"/>
      <c r="K6" s="223"/>
      <c r="L6" s="223"/>
      <c r="M6" s="223"/>
      <c r="N6" s="223"/>
      <c r="O6" s="223"/>
      <c r="P6" s="223"/>
      <c r="Q6" s="223"/>
      <c r="R6" s="223"/>
      <c r="S6" s="223"/>
    </row>
    <row r="7" spans="1:19" ht="13.2" x14ac:dyDescent="0.25">
      <c r="A7" s="223" t="s">
        <v>107</v>
      </c>
      <c r="B7" s="223"/>
      <c r="C7" s="223"/>
      <c r="D7" s="223"/>
      <c r="E7" s="223"/>
      <c r="F7" s="223"/>
      <c r="G7" s="223"/>
      <c r="H7" s="223"/>
      <c r="I7" s="223"/>
      <c r="J7" s="223"/>
      <c r="K7" s="223"/>
      <c r="L7" s="223"/>
      <c r="M7" s="223"/>
      <c r="N7" s="223"/>
      <c r="O7" s="223"/>
      <c r="P7" s="223"/>
      <c r="Q7" s="223"/>
      <c r="R7" s="223"/>
      <c r="S7" s="223"/>
    </row>
    <row r="8" spans="1:19" ht="13.2" x14ac:dyDescent="0.25">
      <c r="A8" s="223" t="s">
        <v>101</v>
      </c>
      <c r="B8" s="223"/>
      <c r="C8" s="223"/>
      <c r="D8" s="223"/>
      <c r="E8" s="223"/>
      <c r="F8" s="223"/>
      <c r="G8" s="223"/>
      <c r="H8" s="223"/>
      <c r="I8" s="223"/>
      <c r="J8" s="223"/>
      <c r="K8" s="223"/>
      <c r="L8" s="223"/>
      <c r="M8" s="223"/>
      <c r="N8" s="223"/>
      <c r="O8" s="223"/>
      <c r="P8" s="223"/>
      <c r="Q8" s="223"/>
      <c r="R8" s="223"/>
      <c r="S8" s="223"/>
    </row>
    <row r="9" spans="1:19" ht="13.2" x14ac:dyDescent="0.25">
      <c r="B9" s="19"/>
      <c r="C9" s="2"/>
      <c r="D9" s="2"/>
      <c r="E9" s="2"/>
      <c r="F9" s="2"/>
      <c r="G9" s="2"/>
      <c r="H9" s="2"/>
      <c r="I9" s="23"/>
      <c r="J9" s="68"/>
      <c r="K9" s="23"/>
      <c r="L9" s="1"/>
    </row>
    <row r="10" spans="1:19" ht="13.2" x14ac:dyDescent="0.25">
      <c r="A10" s="19"/>
      <c r="B10" s="2"/>
      <c r="C10" s="2"/>
      <c r="D10" s="2"/>
      <c r="E10" s="2"/>
      <c r="F10" s="2"/>
      <c r="G10" s="2"/>
      <c r="H10" s="2"/>
      <c r="I10" s="2"/>
      <c r="J10" s="2"/>
      <c r="K10" s="2"/>
      <c r="L10" s="70"/>
      <c r="M10" s="221" t="s">
        <v>108</v>
      </c>
      <c r="N10" s="222"/>
      <c r="O10" s="222"/>
      <c r="Q10" s="224" t="s">
        <v>108</v>
      </c>
      <c r="R10" s="224"/>
      <c r="S10" s="224"/>
    </row>
    <row r="11" spans="1:19" ht="13.2" x14ac:dyDescent="0.25">
      <c r="A11" s="19"/>
      <c r="B11" s="2"/>
      <c r="C11" s="2"/>
      <c r="D11" s="2"/>
      <c r="E11" s="2"/>
      <c r="F11" s="2"/>
      <c r="G11" s="2"/>
      <c r="H11" s="2"/>
      <c r="I11" s="228" t="s">
        <v>33</v>
      </c>
      <c r="J11" s="228"/>
      <c r="K11" s="228"/>
      <c r="L11" s="71"/>
      <c r="M11" s="221" t="s">
        <v>111</v>
      </c>
      <c r="N11" s="221"/>
      <c r="O11" s="221"/>
      <c r="Q11" s="221" t="s">
        <v>112</v>
      </c>
      <c r="R11" s="222"/>
      <c r="S11" s="222"/>
    </row>
    <row r="12" spans="1:19" ht="13.2" x14ac:dyDescent="0.25">
      <c r="B12" s="24" t="s">
        <v>1</v>
      </c>
      <c r="C12" s="72" t="s">
        <v>33</v>
      </c>
      <c r="D12" s="230" t="s">
        <v>39</v>
      </c>
      <c r="E12" s="230"/>
      <c r="F12" s="68" t="s">
        <v>1</v>
      </c>
      <c r="I12" s="229" t="s">
        <v>3</v>
      </c>
      <c r="J12" s="229"/>
      <c r="K12" s="229"/>
      <c r="L12" s="73"/>
      <c r="M12" s="74" t="s">
        <v>3</v>
      </c>
      <c r="N12" s="75"/>
      <c r="O12" s="74"/>
      <c r="Q12" s="74" t="s">
        <v>3</v>
      </c>
      <c r="R12" s="75"/>
      <c r="S12" s="74"/>
    </row>
    <row r="13" spans="1:19" ht="13.2" x14ac:dyDescent="0.25">
      <c r="B13" s="22" t="s">
        <v>4</v>
      </c>
      <c r="C13" s="76" t="s">
        <v>4</v>
      </c>
      <c r="D13" s="226" t="s">
        <v>4</v>
      </c>
      <c r="E13" s="226"/>
      <c r="F13" s="22" t="s">
        <v>4</v>
      </c>
      <c r="H13" s="22" t="s">
        <v>5</v>
      </c>
      <c r="I13" s="76" t="s">
        <v>6</v>
      </c>
      <c r="J13" s="77"/>
      <c r="K13" s="78" t="s">
        <v>7</v>
      </c>
      <c r="L13" s="68"/>
      <c r="M13" s="22" t="s">
        <v>6</v>
      </c>
      <c r="O13" s="23" t="s">
        <v>106</v>
      </c>
      <c r="Q13" s="22" t="s">
        <v>6</v>
      </c>
      <c r="S13" s="23" t="s">
        <v>106</v>
      </c>
    </row>
    <row r="14" spans="1:19" ht="13.2" x14ac:dyDescent="0.25">
      <c r="A14" s="27" t="s">
        <v>2</v>
      </c>
      <c r="B14" s="27" t="s">
        <v>8</v>
      </c>
      <c r="C14" s="79" t="s">
        <v>8</v>
      </c>
      <c r="D14" s="227" t="s">
        <v>9</v>
      </c>
      <c r="E14" s="227"/>
      <c r="F14" s="27" t="s">
        <v>9</v>
      </c>
      <c r="H14" s="27" t="s">
        <v>10</v>
      </c>
      <c r="I14" s="79" t="s">
        <v>11</v>
      </c>
      <c r="J14" s="77"/>
      <c r="K14" s="79" t="s">
        <v>12</v>
      </c>
      <c r="L14" s="80"/>
      <c r="M14" s="27" t="s">
        <v>11</v>
      </c>
      <c r="O14" s="27" t="s">
        <v>11</v>
      </c>
      <c r="Q14" s="27" t="s">
        <v>11</v>
      </c>
      <c r="S14" s="27" t="s">
        <v>11</v>
      </c>
    </row>
    <row r="15" spans="1:19" ht="13.2" x14ac:dyDescent="0.25">
      <c r="A15" s="47"/>
      <c r="B15" s="81"/>
      <c r="C15" s="77"/>
      <c r="D15" s="82"/>
      <c r="E15" s="82"/>
      <c r="F15" s="47"/>
      <c r="H15" s="47"/>
      <c r="I15" s="82"/>
      <c r="J15" s="77"/>
      <c r="K15" s="82"/>
      <c r="L15" s="83"/>
      <c r="M15" s="47"/>
      <c r="O15" s="47"/>
    </row>
    <row r="16" spans="1:19" ht="13.2" x14ac:dyDescent="0.25">
      <c r="A16" s="84"/>
      <c r="C16" s="77"/>
      <c r="D16" s="77"/>
      <c r="E16" s="77"/>
      <c r="I16" s="77"/>
      <c r="J16" s="77"/>
      <c r="K16" s="77"/>
      <c r="L16" s="85"/>
      <c r="O16" s="14"/>
    </row>
    <row r="17" spans="1:19" ht="13.2" x14ac:dyDescent="0.25">
      <c r="A17" s="86" t="s">
        <v>36</v>
      </c>
      <c r="B17" s="51">
        <f>+LTD!L34</f>
        <v>340973226.89000005</v>
      </c>
      <c r="C17" s="87" t="e">
        <f>+B$23*D17</f>
        <v>#REF!</v>
      </c>
      <c r="D17" s="88" t="e">
        <f>+#REF!</f>
        <v>#REF!</v>
      </c>
      <c r="E17" s="88"/>
      <c r="F17" s="89">
        <f>ROUND(+B17/B23,4)</f>
        <v>0.45069999999999999</v>
      </c>
      <c r="G17" s="54"/>
      <c r="H17" s="90">
        <f>+LTD!X34</f>
        <v>4.9599999999999998E-2</v>
      </c>
      <c r="I17" s="88" t="e">
        <f>+K17</f>
        <v>#REF!</v>
      </c>
      <c r="J17" s="92"/>
      <c r="K17" s="88" t="e">
        <f>ROUND(+D17*H17,4)</f>
        <v>#REF!</v>
      </c>
      <c r="L17" s="90"/>
      <c r="M17" s="90">
        <f>+F17*H17</f>
        <v>2.2354719999999998E-2</v>
      </c>
      <c r="N17" s="91"/>
      <c r="O17" s="90">
        <f>ROUND(+F17*H17,4)</f>
        <v>2.24E-2</v>
      </c>
      <c r="Q17" s="90">
        <f>+F17*H17</f>
        <v>2.2354719999999998E-2</v>
      </c>
      <c r="R17" s="91"/>
      <c r="S17" s="90">
        <f>ROUND(+F17*H17,4)</f>
        <v>2.24E-2</v>
      </c>
    </row>
    <row r="18" spans="1:19" ht="13.2" x14ac:dyDescent="0.25">
      <c r="A18" s="86"/>
      <c r="B18" s="51"/>
      <c r="C18" s="87"/>
      <c r="D18" s="88"/>
      <c r="E18" s="88"/>
      <c r="F18" s="89"/>
      <c r="G18" s="54"/>
      <c r="H18" s="90"/>
      <c r="I18" s="88"/>
      <c r="J18" s="92"/>
      <c r="K18" s="88"/>
      <c r="L18" s="90"/>
      <c r="M18" s="90"/>
      <c r="N18" s="91"/>
      <c r="O18" s="90"/>
      <c r="Q18" s="90"/>
      <c r="R18" s="91"/>
      <c r="S18" s="90"/>
    </row>
    <row r="19" spans="1:19" s="14" customFormat="1" ht="13.2" x14ac:dyDescent="0.25">
      <c r="A19" s="86" t="s">
        <v>37</v>
      </c>
      <c r="B19" s="51">
        <f>+PS!J21</f>
        <v>0</v>
      </c>
      <c r="C19" s="87" t="e">
        <f>+B$23*D19</f>
        <v>#REF!</v>
      </c>
      <c r="D19" s="88" t="e">
        <f>+#REF!</f>
        <v>#REF!</v>
      </c>
      <c r="E19" s="88"/>
      <c r="F19" s="89">
        <f>ROUND(+B19/B23,4)</f>
        <v>0</v>
      </c>
      <c r="G19" s="54"/>
      <c r="H19" s="90">
        <f>ROUND(+PS!P21,4)</f>
        <v>0</v>
      </c>
      <c r="I19" s="88" t="e">
        <f>ROUND(+K19/(1-0.3848),4)</f>
        <v>#REF!</v>
      </c>
      <c r="J19" s="92"/>
      <c r="K19" s="88" t="e">
        <f>ROUND(+D19*H19,4)</f>
        <v>#REF!</v>
      </c>
      <c r="L19" s="90"/>
      <c r="M19" s="90">
        <f>ROUND(+O19/(1-0.3848),4)</f>
        <v>0</v>
      </c>
      <c r="N19" s="91"/>
      <c r="O19" s="90">
        <f>ROUND(+F19*H19,4)</f>
        <v>0</v>
      </c>
      <c r="P19" s="1"/>
      <c r="Q19" s="90">
        <f>ROUND(+O19/(1-0.3848),4)</f>
        <v>0</v>
      </c>
      <c r="R19" s="91"/>
      <c r="S19" s="90">
        <f>ROUND(+F19*LG19,4)</f>
        <v>0</v>
      </c>
    </row>
    <row r="20" spans="1:19" ht="13.2" x14ac:dyDescent="0.25">
      <c r="B20" s="39"/>
      <c r="C20" s="77"/>
      <c r="D20" s="93"/>
      <c r="E20" s="93"/>
      <c r="F20" s="36"/>
      <c r="H20" s="94"/>
      <c r="I20" s="93"/>
      <c r="J20" s="96"/>
      <c r="K20" s="93"/>
      <c r="L20" s="90"/>
      <c r="M20" s="94"/>
      <c r="N20" s="95"/>
      <c r="O20" s="94"/>
      <c r="Q20" s="94"/>
      <c r="R20" s="95"/>
      <c r="S20" s="94"/>
    </row>
    <row r="21" spans="1:19" ht="13.2" x14ac:dyDescent="0.25">
      <c r="A21" s="97" t="s">
        <v>38</v>
      </c>
      <c r="B21" s="64">
        <f>+CS!E20</f>
        <v>415547667.56</v>
      </c>
      <c r="C21" s="64">
        <f>+B$23*D21</f>
        <v>340434402.50250006</v>
      </c>
      <c r="D21" s="98">
        <v>0.45</v>
      </c>
      <c r="E21" s="98"/>
      <c r="F21" s="98">
        <f>ROUND(+B21/B23,4)</f>
        <v>0.54930000000000001</v>
      </c>
      <c r="G21" s="14"/>
      <c r="H21" s="99">
        <v>0.1104</v>
      </c>
      <c r="I21" s="98">
        <f>ROUND(+K21/(1-0.3848),4)</f>
        <v>8.0799999999999997E-2</v>
      </c>
      <c r="J21" s="95"/>
      <c r="K21" s="98">
        <f>ROUND(+D21*H21,4)</f>
        <v>4.9700000000000001E-2</v>
      </c>
      <c r="L21" s="211" t="s">
        <v>110</v>
      </c>
      <c r="M21" s="98">
        <f>ROUND(+O21/(1-0.3848),4)</f>
        <v>9.8500000000000004E-2</v>
      </c>
      <c r="N21" s="95"/>
      <c r="O21" s="98">
        <f>ROUND(+F21*H21,4)</f>
        <v>6.0600000000000001E-2</v>
      </c>
      <c r="P21" s="14"/>
      <c r="Q21" s="98">
        <f>ROUND(+O21/(1-0.2608),4)</f>
        <v>8.2000000000000003E-2</v>
      </c>
      <c r="R21" s="95"/>
      <c r="S21" s="98">
        <f>ROUND(+F21*H21,4)</f>
        <v>6.0600000000000001E-2</v>
      </c>
    </row>
    <row r="22" spans="1:19" ht="13.2" x14ac:dyDescent="0.25">
      <c r="B22" s="47"/>
      <c r="C22" s="77"/>
      <c r="D22" s="100"/>
      <c r="E22" s="100"/>
      <c r="F22" s="101"/>
      <c r="H22" s="102"/>
      <c r="I22" s="103"/>
      <c r="J22" s="77"/>
      <c r="K22" s="103"/>
      <c r="L22" s="104"/>
      <c r="M22" s="102"/>
      <c r="N22" s="14"/>
      <c r="O22" s="102"/>
      <c r="Q22" s="102"/>
      <c r="R22" s="14"/>
      <c r="S22" s="102"/>
    </row>
    <row r="23" spans="1:19" ht="13.8" thickBot="1" x14ac:dyDescent="0.3">
      <c r="A23" s="37" t="s">
        <v>13</v>
      </c>
      <c r="B23" s="50">
        <f>+B17+B19+B21</f>
        <v>756520894.45000005</v>
      </c>
      <c r="C23" s="105" t="e">
        <f>+C17+C19+C21</f>
        <v>#REF!</v>
      </c>
      <c r="D23" s="106" t="e">
        <f>SUM(D17:D21)</f>
        <v>#REF!</v>
      </c>
      <c r="E23" s="106"/>
      <c r="F23" s="107">
        <f>SUM(F17:F21)</f>
        <v>1</v>
      </c>
      <c r="H23" s="108" t="s">
        <v>14</v>
      </c>
      <c r="I23" s="106" t="e">
        <f>SUM(I17:I21)</f>
        <v>#REF!</v>
      </c>
      <c r="J23" s="96"/>
      <c r="K23" s="106" t="e">
        <f>SUM(K17:K21)</f>
        <v>#REF!</v>
      </c>
      <c r="L23" s="90"/>
      <c r="M23" s="109">
        <f>SUM(M17:M21)</f>
        <v>0.12085472</v>
      </c>
      <c r="N23" s="95"/>
      <c r="O23" s="109">
        <f>SUM(O17:O21)</f>
        <v>8.3000000000000004E-2</v>
      </c>
      <c r="Q23" s="109">
        <f>SUM(Q17:Q21)</f>
        <v>0.10435472</v>
      </c>
      <c r="R23" s="95"/>
      <c r="S23" s="109">
        <f>SUM(S17:S21)</f>
        <v>8.3000000000000004E-2</v>
      </c>
    </row>
    <row r="24" spans="1:19" ht="13.2" customHeight="1" thickTop="1" x14ac:dyDescent="0.25">
      <c r="A24" s="110"/>
      <c r="B24" s="111"/>
      <c r="H24" s="14"/>
      <c r="I24" s="14"/>
      <c r="J24" s="14"/>
      <c r="K24" s="14"/>
      <c r="L24" s="85"/>
      <c r="M24" s="14"/>
      <c r="N24" s="14"/>
      <c r="O24" s="14"/>
    </row>
    <row r="25" spans="1:19" ht="13.2" customHeight="1" x14ac:dyDescent="0.25">
      <c r="A25" s="112" t="s">
        <v>109</v>
      </c>
      <c r="B25" s="113"/>
    </row>
    <row r="26" spans="1:19" ht="12.75" customHeight="1" x14ac:dyDescent="0.25">
      <c r="A26" s="86" t="s">
        <v>118</v>
      </c>
      <c r="B26" s="114"/>
      <c r="F26" s="115"/>
    </row>
    <row r="27" spans="1:19" ht="12.75" customHeight="1" x14ac:dyDescent="0.25">
      <c r="A27" s="86" t="s">
        <v>119</v>
      </c>
      <c r="B27" s="114"/>
      <c r="C27" s="114"/>
      <c r="D27" s="114"/>
      <c r="E27" s="114"/>
      <c r="F27" s="114"/>
      <c r="G27" s="114"/>
      <c r="H27" s="114"/>
      <c r="I27" s="114"/>
      <c r="J27" s="114"/>
      <c r="K27" s="114"/>
      <c r="L27" s="114"/>
      <c r="M27" s="114"/>
      <c r="N27" s="114"/>
      <c r="O27" s="114"/>
    </row>
    <row r="28" spans="1:19" ht="12.75" customHeight="1" x14ac:dyDescent="0.25">
      <c r="A28" s="86" t="s">
        <v>120</v>
      </c>
      <c r="B28" s="114"/>
      <c r="C28" s="114"/>
      <c r="D28" s="114"/>
      <c r="E28" s="114"/>
      <c r="F28" s="114"/>
      <c r="G28" s="114"/>
      <c r="H28" s="114"/>
      <c r="I28" s="114"/>
      <c r="J28" s="114"/>
      <c r="K28" s="114"/>
      <c r="L28" s="114"/>
      <c r="M28" s="114"/>
      <c r="N28" s="114"/>
      <c r="O28" s="114"/>
    </row>
    <row r="29" spans="1:19" ht="26.4" customHeight="1" x14ac:dyDescent="0.25">
      <c r="A29" s="231" t="s">
        <v>113</v>
      </c>
      <c r="B29" s="231"/>
      <c r="C29" s="231"/>
      <c r="D29" s="231"/>
      <c r="E29" s="231"/>
      <c r="F29" s="231"/>
      <c r="G29" s="231"/>
      <c r="H29" s="231"/>
      <c r="I29" s="231"/>
      <c r="J29" s="231"/>
      <c r="K29" s="231"/>
      <c r="L29" s="231"/>
      <c r="M29" s="231"/>
      <c r="N29" s="231"/>
      <c r="O29" s="231"/>
      <c r="P29" s="231"/>
      <c r="Q29" s="231"/>
      <c r="R29" s="231"/>
      <c r="S29" s="231"/>
    </row>
    <row r="30" spans="1:19" ht="12" customHeight="1" x14ac:dyDescent="0.25">
      <c r="A30" s="112" t="s">
        <v>116</v>
      </c>
      <c r="B30" s="114"/>
      <c r="C30" s="114"/>
      <c r="D30" s="114"/>
      <c r="E30" s="114"/>
      <c r="F30" s="114"/>
      <c r="G30" s="114"/>
      <c r="H30" s="114"/>
      <c r="I30" s="114"/>
      <c r="J30" s="114"/>
      <c r="K30" s="114"/>
      <c r="L30" s="114"/>
      <c r="M30" s="114"/>
      <c r="N30" s="114"/>
      <c r="O30" s="114"/>
      <c r="S30" s="216"/>
    </row>
    <row r="31" spans="1:19" ht="12" customHeight="1" x14ac:dyDescent="0.25">
      <c r="A31" s="112" t="s">
        <v>117</v>
      </c>
      <c r="B31" s="114"/>
      <c r="C31" s="114"/>
      <c r="D31" s="114"/>
      <c r="E31" s="114"/>
      <c r="F31" s="114"/>
      <c r="G31" s="114"/>
      <c r="H31" s="114"/>
      <c r="I31" s="114"/>
      <c r="J31" s="114"/>
      <c r="K31" s="114"/>
      <c r="L31" s="114"/>
      <c r="M31" s="114"/>
      <c r="N31" s="114"/>
      <c r="O31" s="114"/>
      <c r="S31" s="216"/>
    </row>
    <row r="32" spans="1:19" ht="12" customHeight="1" x14ac:dyDescent="0.25">
      <c r="B32" s="114"/>
      <c r="C32" s="114"/>
      <c r="D32" s="114"/>
      <c r="E32" s="114"/>
      <c r="F32" s="114"/>
      <c r="G32" s="114"/>
      <c r="H32" s="114"/>
      <c r="I32" s="114"/>
      <c r="J32" s="114"/>
      <c r="K32" s="114"/>
      <c r="L32" s="114"/>
      <c r="M32" s="114"/>
      <c r="N32" s="114"/>
      <c r="O32" s="114"/>
      <c r="S32" s="216"/>
    </row>
    <row r="33" spans="1:15" ht="12" customHeight="1" x14ac:dyDescent="0.25">
      <c r="B33" s="114"/>
      <c r="C33" s="114"/>
      <c r="D33" s="114"/>
      <c r="E33" s="114"/>
      <c r="F33" s="114"/>
      <c r="G33" s="114"/>
      <c r="H33" s="114"/>
      <c r="I33" s="114"/>
      <c r="J33" s="114"/>
      <c r="K33" s="114"/>
      <c r="L33" s="114"/>
      <c r="M33" s="114"/>
      <c r="N33" s="114"/>
      <c r="O33" s="114"/>
    </row>
    <row r="34" spans="1:15" ht="12" customHeight="1" x14ac:dyDescent="0.25">
      <c r="B34" s="114"/>
      <c r="C34" s="114"/>
      <c r="D34" s="114"/>
      <c r="E34" s="114"/>
      <c r="F34" s="114"/>
      <c r="G34" s="114"/>
      <c r="H34" s="114"/>
      <c r="I34" s="114"/>
      <c r="J34" s="114"/>
      <c r="K34" s="114"/>
      <c r="L34" s="114"/>
      <c r="M34" s="114"/>
      <c r="N34" s="114"/>
      <c r="O34" s="114"/>
    </row>
    <row r="35" spans="1:15" ht="12" customHeight="1" x14ac:dyDescent="0.25">
      <c r="B35" s="114"/>
      <c r="C35" s="114"/>
      <c r="D35" s="114"/>
      <c r="E35" s="114"/>
      <c r="F35" s="114"/>
      <c r="G35" s="114"/>
      <c r="H35" s="114"/>
      <c r="I35" s="114"/>
      <c r="J35" s="114"/>
      <c r="K35" s="114"/>
      <c r="L35" s="114"/>
      <c r="M35" s="114"/>
      <c r="N35" s="114"/>
      <c r="O35" s="114"/>
    </row>
    <row r="36" spans="1:15" ht="36.75" customHeight="1" x14ac:dyDescent="0.25">
      <c r="B36" s="114"/>
      <c r="C36" s="114"/>
      <c r="D36" s="114"/>
      <c r="E36" s="114"/>
      <c r="F36" s="114"/>
      <c r="G36" s="114"/>
      <c r="H36" s="114"/>
      <c r="I36" s="114"/>
      <c r="J36" s="114"/>
      <c r="K36" s="114"/>
      <c r="L36" s="114"/>
      <c r="M36" s="114"/>
      <c r="N36" s="114"/>
      <c r="O36" s="114"/>
    </row>
    <row r="37" spans="1:15" ht="12" customHeight="1" x14ac:dyDescent="0.25">
      <c r="B37" s="114"/>
      <c r="C37" s="114"/>
      <c r="D37" s="114"/>
      <c r="E37" s="114"/>
      <c r="F37" s="114"/>
      <c r="G37" s="114"/>
      <c r="H37" s="114"/>
      <c r="I37" s="114"/>
      <c r="J37" s="114"/>
      <c r="K37" s="114"/>
      <c r="L37" s="114"/>
      <c r="M37" s="114"/>
      <c r="N37" s="114"/>
      <c r="O37" s="114"/>
    </row>
    <row r="38" spans="1:15" ht="12" customHeight="1" x14ac:dyDescent="0.25">
      <c r="A38" s="225"/>
      <c r="B38" s="225"/>
    </row>
    <row r="39" spans="1:15" ht="12" customHeight="1" x14ac:dyDescent="0.25">
      <c r="A39" s="225"/>
      <c r="B39" s="225"/>
    </row>
    <row r="40" spans="1:15" ht="12" customHeight="1" x14ac:dyDescent="0.25">
      <c r="O40" s="14"/>
    </row>
  </sheetData>
  <mergeCells count="15">
    <mergeCell ref="A38:B39"/>
    <mergeCell ref="D13:E13"/>
    <mergeCell ref="D14:E14"/>
    <mergeCell ref="I11:K11"/>
    <mergeCell ref="M11:O11"/>
    <mergeCell ref="I12:K12"/>
    <mergeCell ref="D12:E12"/>
    <mergeCell ref="A29:S29"/>
    <mergeCell ref="Q11:S11"/>
    <mergeCell ref="A5:S5"/>
    <mergeCell ref="A6:S6"/>
    <mergeCell ref="A7:S7"/>
    <mergeCell ref="A8:S8"/>
    <mergeCell ref="Q10:S10"/>
    <mergeCell ref="M10:O10"/>
  </mergeCells>
  <phoneticPr fontId="25" type="noConversion"/>
  <printOptions horizontalCentered="1"/>
  <pageMargins left="0.5" right="0.5" top="0.75" bottom="0.5" header="0.5" footer="0.5"/>
  <pageSetup fitToHeight="0" orientation="landscape" horizontalDpi="2400" verticalDpi="24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pageSetUpPr fitToPage="1"/>
  </sheetPr>
  <dimension ref="A1:X49"/>
  <sheetViews>
    <sheetView zoomScaleNormal="100" workbookViewId="0">
      <selection activeCell="A9" sqref="A9"/>
    </sheetView>
  </sheetViews>
  <sheetFormatPr defaultColWidth="11.21875" defaultRowHeight="10.199999999999999" x14ac:dyDescent="0.2"/>
  <cols>
    <col min="1" max="1" width="5.44140625" style="116" customWidth="1"/>
    <col min="2" max="2" width="5.33203125" style="116" customWidth="1"/>
    <col min="3" max="3" width="1.6640625" style="116" customWidth="1"/>
    <col min="4" max="4" width="8.33203125" style="116" bestFit="1" customWidth="1"/>
    <col min="5" max="5" width="0.6640625" style="116" customWidth="1"/>
    <col min="6" max="6" width="8" style="116" bestFit="1" customWidth="1"/>
    <col min="7" max="7" width="1.109375" style="116" customWidth="1"/>
    <col min="8" max="8" width="11.21875" style="116" customWidth="1"/>
    <col min="9" max="9" width="1.44140625" style="116" customWidth="1"/>
    <col min="10" max="10" width="9.77734375" style="116" customWidth="1"/>
    <col min="11" max="11" width="1.44140625" style="116" customWidth="1"/>
    <col min="12" max="12" width="10.88671875" style="116" bestFit="1" customWidth="1"/>
    <col min="13" max="13" width="1.109375" style="116" customWidth="1"/>
    <col min="14" max="14" width="5.44140625" style="116" bestFit="1" customWidth="1"/>
    <col min="15" max="15" width="1.21875" style="116" customWidth="1"/>
    <col min="16" max="16" width="10.88671875" style="116" bestFit="1" customWidth="1"/>
    <col min="17" max="17" width="1.21875" style="116" customWidth="1"/>
    <col min="18" max="18" width="6.6640625" style="116" customWidth="1"/>
    <col min="19" max="19" width="1.6640625" style="116" customWidth="1"/>
    <col min="20" max="20" width="10.109375" style="116" customWidth="1"/>
    <col min="21" max="21" width="1.6640625" style="116" customWidth="1"/>
    <col min="22" max="22" width="10.109375" style="116" bestFit="1" customWidth="1"/>
    <col min="23" max="23" width="0.77734375" style="116" customWidth="1"/>
    <col min="24" max="24" width="7" style="116" customWidth="1"/>
    <col min="25" max="25" width="2.88671875" style="116" customWidth="1"/>
    <col min="26" max="16384" width="11.21875" style="116"/>
  </cols>
  <sheetData>
    <row r="1" spans="1:24" x14ac:dyDescent="0.2">
      <c r="A1" s="232">
        <v>43100</v>
      </c>
      <c r="B1" s="232"/>
    </row>
    <row r="2" spans="1:24" ht="13.2" x14ac:dyDescent="0.25">
      <c r="A2" s="1" t="s">
        <v>103</v>
      </c>
      <c r="B2" s="210"/>
    </row>
    <row r="3" spans="1:24" ht="13.2" x14ac:dyDescent="0.25">
      <c r="A3" s="1" t="s">
        <v>104</v>
      </c>
      <c r="B3" s="210"/>
    </row>
    <row r="4" spans="1:24" ht="13.2" x14ac:dyDescent="0.25">
      <c r="A4" s="1" t="s">
        <v>105</v>
      </c>
      <c r="B4" s="210"/>
    </row>
    <row r="5" spans="1:24" x14ac:dyDescent="0.2">
      <c r="A5" s="210"/>
      <c r="B5" s="210"/>
      <c r="X5" s="117" t="s">
        <v>42</v>
      </c>
    </row>
    <row r="6" spans="1:24" s="123" customFormat="1" x14ac:dyDescent="0.2">
      <c r="A6" s="118" t="s">
        <v>0</v>
      </c>
      <c r="B6" s="118"/>
      <c r="C6" s="118"/>
      <c r="D6" s="118"/>
      <c r="E6" s="118"/>
      <c r="F6" s="118"/>
      <c r="G6" s="118"/>
      <c r="H6" s="118"/>
      <c r="I6" s="118"/>
      <c r="J6" s="118"/>
      <c r="K6" s="118"/>
      <c r="L6" s="118"/>
      <c r="M6" s="118"/>
      <c r="N6" s="118"/>
      <c r="O6" s="118"/>
      <c r="P6" s="118"/>
      <c r="Q6" s="118"/>
      <c r="R6" s="118"/>
      <c r="S6" s="118"/>
      <c r="T6" s="118"/>
      <c r="U6" s="118"/>
      <c r="V6" s="118"/>
      <c r="W6" s="118"/>
      <c r="X6" s="118"/>
    </row>
    <row r="7" spans="1:24" s="123" customFormat="1" x14ac:dyDescent="0.2">
      <c r="A7" s="118" t="s">
        <v>43</v>
      </c>
      <c r="B7" s="118"/>
      <c r="C7" s="118"/>
      <c r="D7" s="118"/>
      <c r="E7" s="118"/>
      <c r="F7" s="118"/>
      <c r="G7" s="118"/>
      <c r="H7" s="118"/>
      <c r="I7" s="118"/>
      <c r="J7" s="118"/>
      <c r="K7" s="118"/>
      <c r="L7" s="118"/>
      <c r="M7" s="118"/>
      <c r="N7" s="118"/>
      <c r="O7" s="118"/>
      <c r="P7" s="118"/>
      <c r="Q7" s="118"/>
      <c r="R7" s="118"/>
      <c r="S7" s="118"/>
      <c r="T7" s="118"/>
      <c r="U7" s="118"/>
      <c r="V7" s="118"/>
      <c r="W7" s="118"/>
      <c r="X7" s="118"/>
    </row>
    <row r="8" spans="1:24" s="123" customFormat="1" ht="13.2" x14ac:dyDescent="0.25">
      <c r="A8" s="55" t="str">
        <f>+ENO!A6</f>
        <v xml:space="preserve">Capital Structure, Cost of Capital Components, Weighted Average Cost of Capital Components </v>
      </c>
      <c r="B8" s="118"/>
      <c r="C8" s="118"/>
      <c r="D8" s="118"/>
      <c r="E8" s="118"/>
      <c r="F8" s="118"/>
      <c r="G8" s="118"/>
      <c r="H8" s="118"/>
      <c r="I8" s="118"/>
      <c r="J8" s="118"/>
      <c r="K8" s="118"/>
      <c r="L8" s="118"/>
      <c r="M8" s="118"/>
      <c r="N8" s="118"/>
      <c r="O8" s="118"/>
      <c r="P8" s="118"/>
      <c r="Q8" s="118"/>
      <c r="R8" s="118"/>
      <c r="S8" s="118"/>
      <c r="T8" s="118"/>
      <c r="U8" s="118"/>
      <c r="V8" s="118"/>
      <c r="W8" s="118"/>
      <c r="X8" s="118"/>
    </row>
    <row r="9" spans="1:24" s="123" customFormat="1" ht="12" x14ac:dyDescent="0.25">
      <c r="A9" s="120" t="str">
        <f>+ENO!A7</f>
        <v>Combined Electric &amp; Gas</v>
      </c>
      <c r="B9" s="118"/>
      <c r="C9" s="118"/>
      <c r="D9" s="118"/>
      <c r="E9" s="118"/>
      <c r="F9" s="118"/>
      <c r="G9" s="118"/>
      <c r="H9" s="118"/>
      <c r="I9" s="118"/>
      <c r="J9" s="118"/>
      <c r="K9" s="118"/>
      <c r="L9" s="118"/>
      <c r="M9" s="118"/>
      <c r="N9" s="118"/>
      <c r="O9" s="118"/>
      <c r="P9" s="118"/>
      <c r="Q9" s="118"/>
      <c r="R9" s="118"/>
      <c r="S9" s="118"/>
      <c r="T9" s="118"/>
      <c r="U9" s="118"/>
      <c r="V9" s="118"/>
      <c r="W9" s="118"/>
      <c r="X9" s="118"/>
    </row>
    <row r="10" spans="1:24" s="123" customFormat="1" x14ac:dyDescent="0.2">
      <c r="A10" s="121" t="str">
        <f>+ENO!A8</f>
        <v>December 31, 2017</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row>
    <row r="11" spans="1:24" x14ac:dyDescent="0.2">
      <c r="A11" s="122"/>
      <c r="B11" s="119"/>
      <c r="C11" s="119"/>
      <c r="D11" s="119"/>
      <c r="E11" s="119"/>
      <c r="F11" s="119"/>
      <c r="G11" s="119"/>
      <c r="H11" s="119"/>
      <c r="I11" s="119"/>
      <c r="J11" s="119"/>
      <c r="K11" s="119"/>
      <c r="L11" s="119"/>
      <c r="M11" s="119"/>
      <c r="N11" s="119"/>
      <c r="O11" s="119"/>
      <c r="P11" s="119"/>
      <c r="Q11" s="119"/>
      <c r="R11" s="119"/>
      <c r="S11" s="119"/>
      <c r="T11" s="119"/>
      <c r="U11" s="119"/>
      <c r="V11" s="119"/>
      <c r="W11" s="119"/>
      <c r="X11" s="119"/>
    </row>
    <row r="12" spans="1:24" x14ac:dyDescent="0.2">
      <c r="A12" s="122"/>
      <c r="B12" s="119"/>
      <c r="C12" s="119"/>
      <c r="D12" s="119"/>
      <c r="E12" s="119"/>
      <c r="F12" s="119"/>
      <c r="G12" s="119"/>
      <c r="H12" s="119"/>
      <c r="I12" s="119"/>
      <c r="J12" s="119"/>
      <c r="K12" s="119"/>
      <c r="L12" s="119"/>
      <c r="M12" s="119"/>
      <c r="N12" s="119"/>
      <c r="O12" s="119"/>
      <c r="P12" s="119"/>
      <c r="Q12" s="119"/>
      <c r="R12" s="119"/>
      <c r="S12" s="119"/>
      <c r="T12" s="119"/>
      <c r="U12" s="119"/>
      <c r="V12" s="119"/>
      <c r="W12" s="119"/>
      <c r="X12" s="119"/>
    </row>
    <row r="13" spans="1:24" x14ac:dyDescent="0.2">
      <c r="A13" s="121"/>
      <c r="B13" s="119"/>
      <c r="C13" s="119"/>
      <c r="D13" s="119"/>
      <c r="E13" s="119"/>
      <c r="F13" s="119"/>
      <c r="G13" s="119"/>
      <c r="H13" s="119"/>
      <c r="I13" s="119"/>
      <c r="J13" s="119"/>
      <c r="K13" s="119"/>
      <c r="L13" s="119"/>
      <c r="M13" s="119"/>
      <c r="N13" s="119"/>
      <c r="O13" s="119"/>
      <c r="P13" s="119"/>
      <c r="Q13" s="119"/>
      <c r="R13" s="119"/>
      <c r="S13" s="119"/>
      <c r="T13" s="119"/>
      <c r="U13" s="119"/>
      <c r="V13" s="119"/>
      <c r="W13" s="119"/>
      <c r="X13" s="119"/>
    </row>
    <row r="14" spans="1:24" x14ac:dyDescent="0.2">
      <c r="A14" s="123"/>
      <c r="J14" s="124" t="s">
        <v>44</v>
      </c>
      <c r="P14" s="125"/>
      <c r="T14" s="125" t="s">
        <v>45</v>
      </c>
      <c r="U14" s="125"/>
      <c r="V14" s="126" t="s">
        <v>15</v>
      </c>
      <c r="W14" s="125"/>
      <c r="X14" s="125" t="s">
        <v>16</v>
      </c>
    </row>
    <row r="15" spans="1:24" x14ac:dyDescent="0.2">
      <c r="D15" s="124"/>
      <c r="F15" s="124" t="s">
        <v>46</v>
      </c>
      <c r="G15" s="124"/>
      <c r="H15" s="125" t="s">
        <v>17</v>
      </c>
      <c r="I15" s="124"/>
      <c r="J15" s="125" t="s">
        <v>47</v>
      </c>
      <c r="L15" s="124" t="s">
        <v>15</v>
      </c>
      <c r="M15" s="124"/>
      <c r="N15" s="124" t="s">
        <v>48</v>
      </c>
      <c r="O15" s="124"/>
      <c r="P15" s="5" t="s">
        <v>49</v>
      </c>
      <c r="R15" s="124" t="s">
        <v>50</v>
      </c>
      <c r="T15" s="125" t="s">
        <v>47</v>
      </c>
      <c r="U15" s="125"/>
      <c r="V15" s="125" t="s">
        <v>51</v>
      </c>
      <c r="W15" s="125"/>
      <c r="X15" s="124" t="s">
        <v>5</v>
      </c>
    </row>
    <row r="16" spans="1:24" x14ac:dyDescent="0.2">
      <c r="A16" s="127" t="s">
        <v>2</v>
      </c>
      <c r="D16" s="128" t="s">
        <v>52</v>
      </c>
      <c r="F16" s="129" t="s">
        <v>18</v>
      </c>
      <c r="G16" s="129"/>
      <c r="H16" s="130" t="s">
        <v>19</v>
      </c>
      <c r="I16" s="129"/>
      <c r="J16" s="129" t="s">
        <v>53</v>
      </c>
      <c r="L16" s="129" t="s">
        <v>20</v>
      </c>
      <c r="M16" s="129"/>
      <c r="N16" s="129" t="s">
        <v>10</v>
      </c>
      <c r="O16" s="129"/>
      <c r="P16" s="131" t="s">
        <v>54</v>
      </c>
      <c r="R16" s="129" t="s">
        <v>55</v>
      </c>
      <c r="T16" s="130" t="s">
        <v>56</v>
      </c>
      <c r="U16" s="125"/>
      <c r="V16" s="130" t="s">
        <v>5</v>
      </c>
      <c r="W16" s="125"/>
      <c r="X16" s="128" t="s">
        <v>10</v>
      </c>
    </row>
    <row r="17" spans="1:24" x14ac:dyDescent="0.2">
      <c r="A17" s="132" t="s">
        <v>58</v>
      </c>
      <c r="H17" s="133"/>
      <c r="I17" s="133"/>
      <c r="J17" s="133"/>
      <c r="K17" s="133"/>
      <c r="L17" s="133"/>
      <c r="R17" s="134"/>
      <c r="T17" s="135"/>
    </row>
    <row r="18" spans="1:24" x14ac:dyDescent="0.2">
      <c r="A18" s="204">
        <v>5.0999999999999996</v>
      </c>
      <c r="B18" s="205" t="s">
        <v>59</v>
      </c>
      <c r="C18" s="8"/>
      <c r="D18" s="206">
        <v>40505</v>
      </c>
      <c r="E18" s="207"/>
      <c r="F18" s="138">
        <v>44166</v>
      </c>
      <c r="G18" s="8"/>
      <c r="H18" s="212">
        <v>25000000</v>
      </c>
      <c r="I18" s="4"/>
      <c r="J18" s="212">
        <v>-118279.15000000001</v>
      </c>
      <c r="K18" s="213"/>
      <c r="L18" s="213">
        <f t="shared" ref="L18:L25" si="0">H18+J18</f>
        <v>24881720.850000001</v>
      </c>
      <c r="M18" s="214"/>
      <c r="N18" s="6">
        <f t="shared" ref="N18:N22" si="1">VALUE(A18)/100</f>
        <v>5.0999999999999997E-2</v>
      </c>
      <c r="O18" s="7"/>
      <c r="P18" s="4">
        <f>ROUND(+H18*N18,0)</f>
        <v>1275000</v>
      </c>
      <c r="Q18" s="8"/>
      <c r="R18" s="220">
        <f t="shared" ref="R18:R20" si="2">ROUND((F18-$A$1)/365*12,0)</f>
        <v>35</v>
      </c>
      <c r="S18" s="215"/>
      <c r="T18" s="12">
        <f>IF(R18&gt;12,-ROUND(J18/R18*12,0),-J18)</f>
        <v>40553</v>
      </c>
      <c r="U18" s="4"/>
      <c r="V18" s="4">
        <f>P18+T18</f>
        <v>1315553</v>
      </c>
      <c r="W18" s="8"/>
      <c r="X18" s="9">
        <f t="shared" ref="X18:X21" si="3">ROUND(V18/L18,4)</f>
        <v>5.2900000000000003E-2</v>
      </c>
    </row>
    <row r="19" spans="1:24" x14ac:dyDescent="0.2">
      <c r="A19" s="204">
        <v>5</v>
      </c>
      <c r="B19" s="205" t="s">
        <v>59</v>
      </c>
      <c r="C19" s="8"/>
      <c r="D19" s="206">
        <v>41242</v>
      </c>
      <c r="E19" s="207"/>
      <c r="F19" s="138">
        <v>55854</v>
      </c>
      <c r="G19" s="8"/>
      <c r="H19" s="212">
        <v>30000000</v>
      </c>
      <c r="I19" s="4"/>
      <c r="J19" s="212">
        <v>-998668.12</v>
      </c>
      <c r="K19" s="213"/>
      <c r="L19" s="213">
        <f t="shared" si="0"/>
        <v>29001331.879999999</v>
      </c>
      <c r="M19" s="214"/>
      <c r="N19" s="6">
        <f t="shared" si="1"/>
        <v>0.05</v>
      </c>
      <c r="O19" s="7"/>
      <c r="P19" s="4">
        <f t="shared" ref="P19:P22" si="4">ROUND(+H19*N19,0)</f>
        <v>1500000</v>
      </c>
      <c r="Q19" s="8"/>
      <c r="R19" s="220">
        <f t="shared" si="2"/>
        <v>419</v>
      </c>
      <c r="S19" s="215"/>
      <c r="T19" s="12">
        <f>IF(R19&gt;12,-ROUND(J19/R19*12,0),-J19)</f>
        <v>28601</v>
      </c>
      <c r="U19" s="4"/>
      <c r="V19" s="4">
        <f>P19+T19</f>
        <v>1528601</v>
      </c>
      <c r="W19" s="8"/>
      <c r="X19" s="9">
        <f t="shared" si="3"/>
        <v>5.2699999999999997E-2</v>
      </c>
    </row>
    <row r="20" spans="1:24" x14ac:dyDescent="0.2">
      <c r="A20" s="204">
        <v>3.9</v>
      </c>
      <c r="B20" s="205" t="s">
        <v>59</v>
      </c>
      <c r="C20" s="8"/>
      <c r="D20" s="206">
        <v>41446</v>
      </c>
      <c r="E20" s="207"/>
      <c r="F20" s="138">
        <v>45108</v>
      </c>
      <c r="G20" s="8"/>
      <c r="H20" s="212">
        <v>100000000</v>
      </c>
      <c r="I20" s="4"/>
      <c r="J20" s="212">
        <v>-663220.36999999988</v>
      </c>
      <c r="K20" s="213"/>
      <c r="L20" s="213">
        <f t="shared" si="0"/>
        <v>99336779.629999995</v>
      </c>
      <c r="M20" s="214"/>
      <c r="N20" s="6">
        <f t="shared" si="1"/>
        <v>3.9E-2</v>
      </c>
      <c r="O20" s="7"/>
      <c r="P20" s="4">
        <f t="shared" si="4"/>
        <v>3900000</v>
      </c>
      <c r="Q20" s="8"/>
      <c r="R20" s="220">
        <f t="shared" si="2"/>
        <v>66</v>
      </c>
      <c r="S20" s="215"/>
      <c r="T20" s="12">
        <f>IF(R20&gt;12,-ROUND(J20/R20*12,0),-J20)</f>
        <v>120586</v>
      </c>
      <c r="U20" s="4"/>
      <c r="V20" s="4">
        <f>P20+T20</f>
        <v>4020586</v>
      </c>
      <c r="W20" s="8"/>
      <c r="X20" s="9">
        <f t="shared" si="3"/>
        <v>4.0500000000000001E-2</v>
      </c>
    </row>
    <row r="21" spans="1:24" x14ac:dyDescent="0.2">
      <c r="A21" s="204">
        <v>5.5</v>
      </c>
      <c r="B21" s="205" t="s">
        <v>59</v>
      </c>
      <c r="C21" s="8"/>
      <c r="D21" s="206">
        <v>42451</v>
      </c>
      <c r="E21" s="207"/>
      <c r="F21" s="138">
        <v>60723</v>
      </c>
      <c r="G21" s="8"/>
      <c r="H21" s="212">
        <v>110000000</v>
      </c>
      <c r="I21" s="4"/>
      <c r="J21" s="212">
        <v>-3405164.96</v>
      </c>
      <c r="K21" s="213"/>
      <c r="L21" s="213">
        <f t="shared" si="0"/>
        <v>106594835.04000001</v>
      </c>
      <c r="M21" s="214"/>
      <c r="N21" s="6">
        <f t="shared" si="1"/>
        <v>5.5E-2</v>
      </c>
      <c r="O21" s="7"/>
      <c r="P21" s="4">
        <f t="shared" si="4"/>
        <v>6050000</v>
      </c>
      <c r="Q21" s="8"/>
      <c r="R21" s="220">
        <f>ROUND((F21-$A$1)/365*12,0)</f>
        <v>579</v>
      </c>
      <c r="S21" s="215"/>
      <c r="T21" s="12">
        <f>IF(R21&gt;12,-ROUND(J21/R21*12,0),-J21)</f>
        <v>70573</v>
      </c>
      <c r="U21" s="4"/>
      <c r="V21" s="4">
        <f>P21+T21</f>
        <v>6120573</v>
      </c>
      <c r="W21" s="8"/>
      <c r="X21" s="9">
        <f t="shared" si="3"/>
        <v>5.74E-2</v>
      </c>
    </row>
    <row r="22" spans="1:24" x14ac:dyDescent="0.2">
      <c r="A22" s="204">
        <v>4</v>
      </c>
      <c r="B22" s="205" t="s">
        <v>59</v>
      </c>
      <c r="C22" s="8"/>
      <c r="D22" s="206">
        <v>42514</v>
      </c>
      <c r="E22" s="207"/>
      <c r="F22" s="138">
        <v>46174</v>
      </c>
      <c r="G22" s="8"/>
      <c r="H22" s="212">
        <v>85000000</v>
      </c>
      <c r="I22" s="4"/>
      <c r="J22" s="212">
        <v>-699660.27</v>
      </c>
      <c r="K22" s="213"/>
      <c r="L22" s="213">
        <f t="shared" ref="L22" si="5">H22+J22</f>
        <v>84300339.730000004</v>
      </c>
      <c r="M22" s="214"/>
      <c r="N22" s="6">
        <f t="shared" si="1"/>
        <v>0.04</v>
      </c>
      <c r="O22" s="7"/>
      <c r="P22" s="4">
        <f t="shared" si="4"/>
        <v>3400000</v>
      </c>
      <c r="Q22" s="8"/>
      <c r="R22" s="220">
        <f>ROUND((F22-$A$1)/365*12,0)</f>
        <v>101</v>
      </c>
      <c r="S22" s="215"/>
      <c r="T22" s="12">
        <f>IF(R22&gt;12,-ROUND(J22/R22*12,0),-J22)</f>
        <v>83128</v>
      </c>
      <c r="U22" s="4"/>
      <c r="V22" s="4">
        <f>P22+T22</f>
        <v>3483128</v>
      </c>
      <c r="W22" s="8"/>
      <c r="X22" s="9">
        <f t="shared" ref="X22" si="6">ROUND(V22/L22,4)</f>
        <v>4.1300000000000003E-2</v>
      </c>
    </row>
    <row r="23" spans="1:24" x14ac:dyDescent="0.2">
      <c r="A23" s="116" t="s">
        <v>60</v>
      </c>
      <c r="B23" s="136"/>
      <c r="D23" s="137"/>
      <c r="E23" s="137"/>
      <c r="F23" s="138"/>
      <c r="G23" s="8"/>
      <c r="H23" s="212"/>
      <c r="I23" s="4"/>
      <c r="J23" s="212">
        <v>-67197.97</v>
      </c>
      <c r="K23" s="213"/>
      <c r="L23" s="213">
        <f t="shared" si="0"/>
        <v>-67197.97</v>
      </c>
      <c r="M23" s="214"/>
      <c r="N23" s="10" t="s">
        <v>14</v>
      </c>
      <c r="O23" s="7"/>
      <c r="P23" s="10" t="s">
        <v>14</v>
      </c>
      <c r="Q23" s="8"/>
      <c r="R23" s="220"/>
      <c r="S23" s="215"/>
      <c r="T23" s="12">
        <f>(276.2+201.66+105.83+95.83+106.66+119.9+74.01+79.51+129.99+192.62)*12</f>
        <v>16586.52</v>
      </c>
      <c r="U23" s="4"/>
      <c r="V23" s="4">
        <f t="shared" ref="V23:V25" si="7">P23+T23</f>
        <v>16586.52</v>
      </c>
      <c r="W23" s="8"/>
      <c r="X23" s="11" t="s">
        <v>14</v>
      </c>
    </row>
    <row r="24" spans="1:24" x14ac:dyDescent="0.2">
      <c r="A24" s="116" t="s">
        <v>66</v>
      </c>
      <c r="B24" s="136"/>
      <c r="D24" s="137"/>
      <c r="E24" s="137"/>
      <c r="F24" s="138"/>
      <c r="G24" s="8"/>
      <c r="H24" s="212"/>
      <c r="I24" s="4"/>
      <c r="J24" s="212">
        <v>-19512.32</v>
      </c>
      <c r="K24" s="213"/>
      <c r="L24" s="213">
        <f t="shared" si="0"/>
        <v>-19512.32</v>
      </c>
      <c r="M24" s="214"/>
      <c r="N24" s="10" t="s">
        <v>14</v>
      </c>
      <c r="O24" s="7"/>
      <c r="P24" s="10" t="s">
        <v>14</v>
      </c>
      <c r="Q24" s="8"/>
      <c r="R24" s="220"/>
      <c r="S24" s="215"/>
      <c r="T24" s="12"/>
      <c r="U24" s="4"/>
      <c r="V24" s="4"/>
      <c r="W24" s="8"/>
      <c r="X24" s="11" t="s">
        <v>14</v>
      </c>
    </row>
    <row r="25" spans="1:24" x14ac:dyDescent="0.2">
      <c r="A25" s="116" t="s">
        <v>100</v>
      </c>
      <c r="B25" s="136"/>
      <c r="D25" s="137"/>
      <c r="E25" s="137"/>
      <c r="F25" s="138">
        <v>43424</v>
      </c>
      <c r="G25" s="8"/>
      <c r="H25" s="212"/>
      <c r="I25" s="4"/>
      <c r="J25" s="212">
        <v>-82614.180000000022</v>
      </c>
      <c r="K25" s="213"/>
      <c r="L25" s="213">
        <f t="shared" si="0"/>
        <v>-82614.180000000022</v>
      </c>
      <c r="M25" s="214"/>
      <c r="N25" s="10" t="s">
        <v>14</v>
      </c>
      <c r="O25" s="7"/>
      <c r="P25" s="10" t="s">
        <v>14</v>
      </c>
      <c r="Q25" s="8"/>
      <c r="R25" s="220">
        <f>ROUND((F25-$A$1)/365*12,2)</f>
        <v>10.65</v>
      </c>
      <c r="S25" s="215"/>
      <c r="T25" s="12">
        <f>IF(R25&gt;12,-ROUND(J25/R25*12,0),-J25)</f>
        <v>82614.180000000022</v>
      </c>
      <c r="U25" s="4"/>
      <c r="V25" s="4">
        <f t="shared" si="7"/>
        <v>82614.180000000022</v>
      </c>
      <c r="W25" s="8"/>
      <c r="X25" s="11" t="s">
        <v>14</v>
      </c>
    </row>
    <row r="26" spans="1:24" x14ac:dyDescent="0.2">
      <c r="A26" s="139" t="s">
        <v>61</v>
      </c>
      <c r="B26" s="140"/>
      <c r="D26" s="138"/>
      <c r="E26" s="137"/>
      <c r="F26" s="138"/>
      <c r="H26" s="212"/>
      <c r="I26" s="133"/>
      <c r="J26" s="212"/>
      <c r="K26" s="219"/>
      <c r="L26" s="219"/>
      <c r="M26" s="218"/>
      <c r="N26" s="7"/>
      <c r="O26" s="7"/>
      <c r="P26" s="4"/>
      <c r="R26" s="220"/>
      <c r="S26" s="220"/>
      <c r="T26" s="133"/>
      <c r="U26" s="133"/>
      <c r="V26" s="133"/>
      <c r="X26" s="141"/>
    </row>
    <row r="27" spans="1:24" x14ac:dyDescent="0.2">
      <c r="A27" s="208">
        <v>7</v>
      </c>
      <c r="B27" s="140" t="s">
        <v>59</v>
      </c>
      <c r="D27" s="138"/>
      <c r="E27" s="137"/>
      <c r="F27" s="138">
        <v>43023</v>
      </c>
      <c r="H27" s="212"/>
      <c r="I27" s="133"/>
      <c r="J27" s="212">
        <v>0</v>
      </c>
      <c r="K27" s="219"/>
      <c r="L27" s="219">
        <f t="shared" ref="L27:L29" si="8">H27+J27</f>
        <v>0</v>
      </c>
      <c r="M27" s="218"/>
      <c r="N27" s="10" t="s">
        <v>14</v>
      </c>
      <c r="O27" s="7"/>
      <c r="P27" s="10" t="s">
        <v>14</v>
      </c>
      <c r="R27" s="213">
        <f>ROUND((F27-$A$1)/365*12,0)</f>
        <v>-3</v>
      </c>
      <c r="S27" s="220"/>
      <c r="T27" s="12">
        <f>IF(R27&gt;12,-ROUND(J27/R27*12,0),-J27)</f>
        <v>0</v>
      </c>
      <c r="U27" s="133"/>
      <c r="V27" s="4">
        <f t="shared" ref="V27:V29" si="9">P27+T27</f>
        <v>0</v>
      </c>
      <c r="X27" s="11" t="s">
        <v>14</v>
      </c>
    </row>
    <row r="28" spans="1:24" x14ac:dyDescent="0.2">
      <c r="A28" s="208">
        <v>8</v>
      </c>
      <c r="B28" s="140" t="s">
        <v>59</v>
      </c>
      <c r="D28" s="138"/>
      <c r="E28" s="137"/>
      <c r="F28" s="138">
        <v>45536</v>
      </c>
      <c r="H28" s="212"/>
      <c r="I28" s="133"/>
      <c r="J28" s="212">
        <v>-657464.37</v>
      </c>
      <c r="K28" s="219"/>
      <c r="L28" s="219">
        <f t="shared" si="8"/>
        <v>-657464.37</v>
      </c>
      <c r="M28" s="218"/>
      <c r="N28" s="10" t="s">
        <v>14</v>
      </c>
      <c r="O28" s="7"/>
      <c r="P28" s="10" t="s">
        <v>14</v>
      </c>
      <c r="R28" s="220">
        <f>ROUND((F28-$A$1)/365*12,0)</f>
        <v>80</v>
      </c>
      <c r="S28" s="220"/>
      <c r="T28" s="12">
        <f>IF(R28&gt;12,-ROUND(J28/R28*12,0),-J28)</f>
        <v>98620</v>
      </c>
      <c r="U28" s="133"/>
      <c r="V28" s="4">
        <f t="shared" si="9"/>
        <v>98620</v>
      </c>
      <c r="X28" s="11" t="s">
        <v>14</v>
      </c>
    </row>
    <row r="29" spans="1:24" x14ac:dyDescent="0.2">
      <c r="A29" s="208">
        <v>7.55</v>
      </c>
      <c r="B29" s="140" t="s">
        <v>59</v>
      </c>
      <c r="D29" s="138"/>
      <c r="E29" s="137"/>
      <c r="F29" s="138">
        <v>47362</v>
      </c>
      <c r="H29" s="212"/>
      <c r="I29" s="133"/>
      <c r="J29" s="212">
        <v>-575162.73</v>
      </c>
      <c r="K29" s="219"/>
      <c r="L29" s="219">
        <f t="shared" si="8"/>
        <v>-575162.73</v>
      </c>
      <c r="M29" s="218"/>
      <c r="N29" s="10" t="s">
        <v>14</v>
      </c>
      <c r="O29" s="7"/>
      <c r="P29" s="10" t="s">
        <v>14</v>
      </c>
      <c r="R29" s="220">
        <f>ROUND((F29-$A$1)/365*12,0)</f>
        <v>140</v>
      </c>
      <c r="S29" s="220"/>
      <c r="T29" s="12">
        <f>IF(R29&gt;12,-ROUND(J29/R29*12,0),-J29)</f>
        <v>49300</v>
      </c>
      <c r="U29" s="133"/>
      <c r="V29" s="4">
        <f t="shared" si="9"/>
        <v>49300</v>
      </c>
      <c r="X29" s="11" t="s">
        <v>14</v>
      </c>
    </row>
    <row r="30" spans="1:24" x14ac:dyDescent="0.2">
      <c r="A30" s="208">
        <v>6.75</v>
      </c>
      <c r="B30" s="140" t="s">
        <v>59</v>
      </c>
      <c r="D30" s="138"/>
      <c r="E30" s="137"/>
      <c r="F30" s="138">
        <v>43023</v>
      </c>
      <c r="H30" s="212"/>
      <c r="I30" s="133"/>
      <c r="J30" s="212">
        <v>0</v>
      </c>
      <c r="K30" s="219"/>
      <c r="L30" s="219">
        <f>H30+J30</f>
        <v>0</v>
      </c>
      <c r="M30" s="218"/>
      <c r="N30" s="10" t="s">
        <v>14</v>
      </c>
      <c r="O30" s="7"/>
      <c r="P30" s="10" t="s">
        <v>14</v>
      </c>
      <c r="R30" s="213">
        <f>ROUND((F30-$A$1)/365*12,0)</f>
        <v>-3</v>
      </c>
      <c r="S30" s="220"/>
      <c r="T30" s="12">
        <f>IF(R30&gt;12,-ROUND(J30/R30*12,0),-J30)</f>
        <v>0</v>
      </c>
      <c r="U30" s="133"/>
      <c r="V30" s="4">
        <f>P30+T30</f>
        <v>0</v>
      </c>
      <c r="X30" s="11" t="s">
        <v>14</v>
      </c>
    </row>
    <row r="31" spans="1:24" x14ac:dyDescent="0.2">
      <c r="A31" s="204">
        <v>5.6</v>
      </c>
      <c r="B31" s="205" t="s">
        <v>59</v>
      </c>
      <c r="C31" s="8"/>
      <c r="D31" s="206"/>
      <c r="E31" s="207"/>
      <c r="F31" s="138">
        <v>46174</v>
      </c>
      <c r="H31" s="212"/>
      <c r="I31" s="133"/>
      <c r="J31" s="212">
        <v>-683991.65</v>
      </c>
      <c r="K31" s="219"/>
      <c r="L31" s="219">
        <f>H31+J31</f>
        <v>-683991.65</v>
      </c>
      <c r="M31" s="218"/>
      <c r="N31" s="10" t="s">
        <v>14</v>
      </c>
      <c r="O31" s="7"/>
      <c r="P31" s="10" t="s">
        <v>14</v>
      </c>
      <c r="R31" s="220">
        <f>ROUND((F31-$A$1)/365*12,0)</f>
        <v>101</v>
      </c>
      <c r="S31" s="220"/>
      <c r="T31" s="12">
        <v>81266.28</v>
      </c>
      <c r="U31" s="133"/>
      <c r="V31" s="4">
        <f>P31+T31</f>
        <v>81266.28</v>
      </c>
      <c r="X31" s="11" t="s">
        <v>14</v>
      </c>
    </row>
    <row r="32" spans="1:24" x14ac:dyDescent="0.2">
      <c r="A32" s="139">
        <v>5.65</v>
      </c>
      <c r="B32" s="140" t="s">
        <v>59</v>
      </c>
      <c r="D32" s="206"/>
      <c r="E32" s="137"/>
      <c r="F32" s="138">
        <v>46174</v>
      </c>
      <c r="H32" s="212"/>
      <c r="I32" s="133"/>
      <c r="J32" s="212">
        <v>-1055837.02</v>
      </c>
      <c r="K32" s="219"/>
      <c r="L32" s="219">
        <f t="shared" ref="L32" si="10">H32+J32</f>
        <v>-1055837.02</v>
      </c>
      <c r="M32" s="218"/>
      <c r="N32" s="10" t="s">
        <v>14</v>
      </c>
      <c r="O32" s="7"/>
      <c r="P32" s="10" t="s">
        <v>14</v>
      </c>
      <c r="R32" s="220">
        <f t="shared" ref="R32" si="11">ROUND((F32-$A$1)/365*12,0)</f>
        <v>101</v>
      </c>
      <c r="S32" s="220"/>
      <c r="T32" s="12">
        <v>125445.95999999999</v>
      </c>
      <c r="U32" s="133"/>
      <c r="V32" s="4">
        <f t="shared" ref="V32" si="12">P32+T32</f>
        <v>125445.95999999999</v>
      </c>
      <c r="X32" s="11" t="s">
        <v>14</v>
      </c>
    </row>
    <row r="33" spans="1:24" x14ac:dyDescent="0.2">
      <c r="A33" s="142"/>
      <c r="D33" s="143"/>
      <c r="E33" s="143"/>
      <c r="F33" s="144"/>
      <c r="G33" s="144"/>
      <c r="H33" s="12"/>
      <c r="I33" s="145"/>
      <c r="J33" s="12"/>
      <c r="K33" s="135"/>
      <c r="L33" s="133"/>
      <c r="N33" s="13"/>
      <c r="O33" s="13"/>
      <c r="R33" s="12"/>
      <c r="S33" s="135"/>
      <c r="V33" s="8"/>
    </row>
    <row r="34" spans="1:24" ht="10.8" thickBot="1" x14ac:dyDescent="0.25">
      <c r="A34" s="142" t="s">
        <v>62</v>
      </c>
      <c r="D34" s="143"/>
      <c r="E34" s="143"/>
      <c r="F34" s="144"/>
      <c r="G34" s="144"/>
      <c r="H34" s="146">
        <f>SUM(H18:H33)</f>
        <v>350000000</v>
      </c>
      <c r="I34" s="147"/>
      <c r="J34" s="146">
        <f>SUM(J18:J33)</f>
        <v>-9026773.1099999994</v>
      </c>
      <c r="K34" s="148"/>
      <c r="L34" s="146">
        <f>SUM(L18:L33)</f>
        <v>340973226.89000005</v>
      </c>
      <c r="M34" s="12"/>
      <c r="N34" s="149" t="s">
        <v>14</v>
      </c>
      <c r="O34" s="13"/>
      <c r="P34" s="146">
        <f>SUM(P18:P33)</f>
        <v>16125000</v>
      </c>
      <c r="R34" s="150" t="s">
        <v>14</v>
      </c>
      <c r="S34" s="135"/>
      <c r="T34" s="146">
        <f>SUM(T18:T33)</f>
        <v>797273.94000000006</v>
      </c>
      <c r="V34" s="146">
        <f>SUM(V18:V33)</f>
        <v>16922273.940000001</v>
      </c>
      <c r="X34" s="151">
        <f>ROUND(V34/L34,4)</f>
        <v>4.9599999999999998E-2</v>
      </c>
    </row>
    <row r="35" spans="1:24" ht="10.8" thickTop="1" x14ac:dyDescent="0.2">
      <c r="A35" s="142"/>
      <c r="D35" s="143"/>
      <c r="E35" s="143"/>
      <c r="F35" s="144"/>
      <c r="G35" s="144"/>
      <c r="H35" s="12"/>
      <c r="I35" s="145"/>
      <c r="J35" s="12"/>
      <c r="K35" s="135"/>
      <c r="L35" s="12"/>
      <c r="M35" s="12"/>
      <c r="N35" s="13"/>
      <c r="O35" s="13"/>
      <c r="P35" s="12"/>
      <c r="S35" s="135"/>
    </row>
    <row r="37" spans="1:24" ht="10.5" customHeight="1" x14ac:dyDescent="0.2">
      <c r="L37" s="217"/>
    </row>
    <row r="42" spans="1:24" x14ac:dyDescent="0.2">
      <c r="T42" s="217"/>
    </row>
    <row r="43" spans="1:24" x14ac:dyDescent="0.2">
      <c r="F43" s="8"/>
      <c r="G43" s="8"/>
      <c r="H43" s="8"/>
      <c r="I43" s="8"/>
      <c r="J43" s="8"/>
      <c r="T43" s="217"/>
    </row>
    <row r="44" spans="1:24" x14ac:dyDescent="0.2">
      <c r="F44" s="8"/>
      <c r="G44" s="8"/>
      <c r="H44" s="214"/>
      <c r="I44" s="8"/>
      <c r="J44" s="8"/>
    </row>
    <row r="45" spans="1:24" x14ac:dyDescent="0.2">
      <c r="F45" s="8"/>
      <c r="G45" s="8"/>
      <c r="H45" s="214"/>
      <c r="I45" s="8"/>
      <c r="J45" s="8"/>
    </row>
    <row r="46" spans="1:24" x14ac:dyDescent="0.2">
      <c r="F46" s="8"/>
      <c r="G46" s="8"/>
      <c r="H46" s="214"/>
      <c r="I46" s="8"/>
      <c r="J46" s="8"/>
    </row>
    <row r="47" spans="1:24" x14ac:dyDescent="0.2">
      <c r="F47" s="8"/>
      <c r="G47" s="8"/>
      <c r="H47" s="214"/>
      <c r="I47" s="8"/>
      <c r="J47" s="8"/>
    </row>
    <row r="48" spans="1:24" x14ac:dyDescent="0.2">
      <c r="F48" s="8"/>
      <c r="G48" s="8"/>
      <c r="H48" s="214"/>
      <c r="I48" s="8"/>
      <c r="J48" s="8"/>
    </row>
    <row r="49" spans="8:8" x14ac:dyDescent="0.2">
      <c r="H49" s="218"/>
    </row>
  </sheetData>
  <mergeCells count="1">
    <mergeCell ref="A1:B1"/>
  </mergeCells>
  <phoneticPr fontId="25" type="noConversion"/>
  <printOptions horizontalCentered="1"/>
  <pageMargins left="0.5" right="0.5" top="0.75" bottom="0.5" header="0.5" footer="0.5"/>
  <pageSetup scale="96" fitToHeight="0" orientation="landscape" horizontalDpi="2400" verticalDpi="24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8" r:id="rId4" name="Button 4">
              <controlPr defaultSize="0" print="0" autoFill="0" autoLine="0" autoPict="0" macro="[0]!Macro2">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dimension ref="A1:R27"/>
  <sheetViews>
    <sheetView zoomScaleNormal="100" workbookViewId="0">
      <selection activeCell="A9" sqref="A9"/>
    </sheetView>
  </sheetViews>
  <sheetFormatPr defaultColWidth="11.21875" defaultRowHeight="13.2" x14ac:dyDescent="0.25"/>
  <cols>
    <col min="1" max="1" width="6.44140625" style="1" customWidth="1"/>
    <col min="2" max="2" width="8.21875" style="1" customWidth="1"/>
    <col min="3" max="3" width="6.21875" style="1" bestFit="1" customWidth="1"/>
    <col min="4" max="4" width="5.77734375" style="1" bestFit="1" customWidth="1"/>
    <col min="5" max="5" width="11.6640625" style="1" bestFit="1" customWidth="1"/>
    <col min="6" max="6" width="11.21875" style="1" customWidth="1"/>
    <col min="7" max="7" width="3" style="1" customWidth="1"/>
    <col min="8" max="8" width="12.33203125" style="1" bestFit="1" customWidth="1"/>
    <col min="9" max="9" width="3.44140625" style="1" customWidth="1"/>
    <col min="10" max="10" width="11.6640625" style="1" customWidth="1"/>
    <col min="11" max="11" width="2.33203125" style="1" customWidth="1"/>
    <col min="12" max="12" width="7" style="1" customWidth="1"/>
    <col min="13" max="13" width="2.109375" style="1" customWidth="1"/>
    <col min="14" max="14" width="8.33203125" style="1" customWidth="1"/>
    <col min="15" max="15" width="2.109375" style="1" customWidth="1"/>
    <col min="16" max="16" width="10.77734375" style="1" customWidth="1"/>
    <col min="17" max="17" width="1.6640625" style="1" customWidth="1"/>
    <col min="18" max="18" width="10.6640625" style="1" customWidth="1"/>
    <col min="19" max="16384" width="11.21875" style="1"/>
  </cols>
  <sheetData>
    <row r="1" spans="1:18" x14ac:dyDescent="0.25">
      <c r="A1" s="1" t="s">
        <v>103</v>
      </c>
    </row>
    <row r="2" spans="1:18" x14ac:dyDescent="0.25">
      <c r="A2" s="1" t="s">
        <v>104</v>
      </c>
    </row>
    <row r="3" spans="1:18" x14ac:dyDescent="0.25">
      <c r="A3" s="1" t="s">
        <v>105</v>
      </c>
    </row>
    <row r="5" spans="1:18" x14ac:dyDescent="0.25">
      <c r="Q5" s="209" t="s">
        <v>102</v>
      </c>
    </row>
    <row r="6" spans="1:18" x14ac:dyDescent="0.25">
      <c r="A6" s="233" t="s">
        <v>0</v>
      </c>
      <c r="B6" s="233"/>
      <c r="C6" s="233"/>
      <c r="D6" s="233"/>
      <c r="E6" s="233"/>
      <c r="F6" s="233"/>
      <c r="G6" s="233"/>
      <c r="H6" s="233"/>
      <c r="I6" s="233"/>
      <c r="J6" s="233"/>
      <c r="K6" s="233"/>
      <c r="L6" s="233"/>
      <c r="M6" s="233"/>
      <c r="N6" s="233"/>
      <c r="O6" s="233"/>
      <c r="P6" s="233"/>
      <c r="Q6" s="233"/>
    </row>
    <row r="7" spans="1:18" x14ac:dyDescent="0.25">
      <c r="A7" s="19" t="s">
        <v>21</v>
      </c>
      <c r="B7" s="2"/>
      <c r="C7" s="2"/>
      <c r="D7" s="2"/>
      <c r="E7" s="2"/>
      <c r="F7" s="2"/>
      <c r="G7" s="2"/>
      <c r="H7" s="2"/>
      <c r="I7" s="2"/>
      <c r="J7" s="2"/>
      <c r="K7" s="2"/>
      <c r="L7" s="2"/>
      <c r="M7" s="2"/>
      <c r="N7" s="2"/>
      <c r="O7" s="2"/>
      <c r="P7" s="2"/>
      <c r="Q7" s="2"/>
    </row>
    <row r="8" spans="1:18" x14ac:dyDescent="0.25">
      <c r="A8" s="19" t="str">
        <f>+ENO!A6</f>
        <v xml:space="preserve">Capital Structure, Cost of Capital Components, Weighted Average Cost of Capital Components </v>
      </c>
      <c r="B8" s="2"/>
      <c r="C8" s="2"/>
      <c r="D8" s="2"/>
      <c r="E8" s="2"/>
      <c r="F8" s="2"/>
      <c r="G8" s="2"/>
      <c r="H8" s="2"/>
      <c r="I8" s="2"/>
      <c r="J8" s="2"/>
      <c r="K8" s="2"/>
      <c r="L8" s="2"/>
      <c r="M8" s="2"/>
      <c r="N8" s="2"/>
      <c r="O8" s="2"/>
      <c r="P8" s="2"/>
      <c r="Q8" s="2"/>
    </row>
    <row r="9" spans="1:18" x14ac:dyDescent="0.25">
      <c r="A9" s="19" t="s">
        <v>114</v>
      </c>
      <c r="B9" s="2"/>
      <c r="C9" s="2"/>
      <c r="D9" s="2"/>
      <c r="E9" s="2"/>
      <c r="F9" s="2"/>
      <c r="G9" s="2"/>
      <c r="H9" s="2"/>
      <c r="I9" s="2"/>
      <c r="J9" s="2"/>
      <c r="K9" s="2"/>
      <c r="L9" s="2"/>
      <c r="M9" s="2"/>
      <c r="N9" s="2"/>
      <c r="O9" s="2"/>
      <c r="P9" s="2"/>
      <c r="Q9" s="2"/>
    </row>
    <row r="10" spans="1:18" x14ac:dyDescent="0.25">
      <c r="A10" s="19" t="str">
        <f>+ENO!A8</f>
        <v>December 31, 2017</v>
      </c>
      <c r="B10" s="2"/>
      <c r="C10" s="2"/>
      <c r="D10" s="2"/>
      <c r="E10" s="2"/>
      <c r="F10" s="2"/>
      <c r="G10" s="2"/>
      <c r="H10" s="2"/>
      <c r="I10" s="2"/>
      <c r="J10" s="2"/>
      <c r="K10" s="2"/>
      <c r="L10" s="2"/>
      <c r="M10" s="2"/>
      <c r="N10" s="2"/>
      <c r="O10" s="2"/>
      <c r="P10" s="2"/>
      <c r="Q10" s="2"/>
    </row>
    <row r="11" spans="1:18" x14ac:dyDescent="0.25">
      <c r="A11" s="20"/>
      <c r="B11" s="2"/>
      <c r="C11" s="2"/>
      <c r="D11" s="2"/>
      <c r="E11" s="2"/>
      <c r="F11" s="2"/>
      <c r="G11" s="2"/>
      <c r="H11" s="2"/>
      <c r="I11" s="2"/>
      <c r="J11" s="2"/>
      <c r="K11" s="2"/>
      <c r="L11" s="2"/>
      <c r="M11" s="2"/>
      <c r="N11" s="2"/>
      <c r="O11" s="2"/>
      <c r="P11" s="2"/>
      <c r="Q11" s="2"/>
    </row>
    <row r="12" spans="1:18" x14ac:dyDescent="0.25">
      <c r="A12" s="19"/>
      <c r="B12" s="2"/>
      <c r="C12" s="2"/>
      <c r="D12" s="2"/>
      <c r="E12" s="2"/>
      <c r="F12" s="2"/>
      <c r="G12" s="2"/>
      <c r="H12" s="2"/>
      <c r="I12" s="2"/>
      <c r="J12" s="2"/>
      <c r="K12" s="2"/>
      <c r="L12" s="2"/>
      <c r="M12" s="2"/>
      <c r="N12" s="2"/>
      <c r="O12" s="2"/>
      <c r="P12" s="2"/>
      <c r="Q12" s="2"/>
    </row>
    <row r="13" spans="1:18" x14ac:dyDescent="0.25">
      <c r="P13" s="23" t="s">
        <v>16</v>
      </c>
    </row>
    <row r="14" spans="1:18" x14ac:dyDescent="0.25">
      <c r="A14" s="21"/>
      <c r="B14" s="21"/>
      <c r="D14" s="22" t="s">
        <v>22</v>
      </c>
      <c r="F14" s="23" t="s">
        <v>17</v>
      </c>
      <c r="H14" s="24" t="s">
        <v>23</v>
      </c>
      <c r="I14" s="22"/>
      <c r="J14" s="22" t="s">
        <v>15</v>
      </c>
      <c r="L14" s="22" t="s">
        <v>5</v>
      </c>
      <c r="M14" s="22"/>
      <c r="N14" s="24" t="s">
        <v>24</v>
      </c>
      <c r="P14" s="23" t="s">
        <v>5</v>
      </c>
    </row>
    <row r="15" spans="1:18" x14ac:dyDescent="0.25">
      <c r="A15" s="25" t="s">
        <v>2</v>
      </c>
      <c r="B15" s="26"/>
      <c r="D15" s="27" t="s">
        <v>18</v>
      </c>
      <c r="F15" s="28" t="s">
        <v>19</v>
      </c>
      <c r="H15" s="29" t="s">
        <v>25</v>
      </c>
      <c r="I15" s="27"/>
      <c r="J15" s="27" t="s">
        <v>20</v>
      </c>
      <c r="L15" s="27" t="s">
        <v>10</v>
      </c>
      <c r="M15" s="27"/>
      <c r="N15" s="29" t="s">
        <v>5</v>
      </c>
      <c r="P15" s="28" t="s">
        <v>10</v>
      </c>
    </row>
    <row r="16" spans="1:18" x14ac:dyDescent="0.25">
      <c r="A16" s="30"/>
      <c r="B16" s="3"/>
      <c r="C16" s="3"/>
      <c r="D16" s="31"/>
      <c r="E16" s="3"/>
      <c r="F16" s="3"/>
      <c r="G16" s="3"/>
      <c r="H16" s="31"/>
      <c r="I16" s="31"/>
      <c r="J16" s="32"/>
      <c r="K16" s="3"/>
      <c r="L16" s="33"/>
      <c r="M16" s="34"/>
      <c r="N16" s="31"/>
      <c r="O16" s="3"/>
      <c r="P16" s="35"/>
      <c r="Q16" s="3"/>
      <c r="R16" s="3"/>
    </row>
    <row r="17" spans="1:17" x14ac:dyDescent="0.25">
      <c r="A17" s="36">
        <v>4.36E-2</v>
      </c>
      <c r="B17" s="37" t="s">
        <v>26</v>
      </c>
      <c r="D17" s="38">
        <v>1956</v>
      </c>
      <c r="E17" s="15"/>
      <c r="F17" s="39">
        <v>0</v>
      </c>
      <c r="H17" s="39">
        <v>0</v>
      </c>
      <c r="I17" s="39"/>
      <c r="J17" s="39">
        <v>0</v>
      </c>
      <c r="K17" s="39"/>
      <c r="L17" s="36">
        <f>A17</f>
        <v>4.36E-2</v>
      </c>
      <c r="M17" s="40"/>
      <c r="N17" s="39">
        <f>ROUND(+F17*L17,0)</f>
        <v>0</v>
      </c>
      <c r="O17" s="39"/>
      <c r="P17" s="41">
        <v>0</v>
      </c>
      <c r="Q17" s="39"/>
    </row>
    <row r="18" spans="1:17" x14ac:dyDescent="0.25">
      <c r="A18" s="36">
        <v>4.7500000000000001E-2</v>
      </c>
      <c r="B18" s="37" t="s">
        <v>26</v>
      </c>
      <c r="D18" s="38">
        <v>1944</v>
      </c>
      <c r="F18" s="39">
        <v>0</v>
      </c>
      <c r="H18" s="39">
        <v>0</v>
      </c>
      <c r="I18" s="39"/>
      <c r="J18" s="39">
        <v>0</v>
      </c>
      <c r="K18" s="39"/>
      <c r="L18" s="36">
        <f>A18</f>
        <v>4.7500000000000001E-2</v>
      </c>
      <c r="M18" s="40"/>
      <c r="N18" s="39">
        <f>ROUND(+F18*L18,0)</f>
        <v>0</v>
      </c>
      <c r="O18" s="39"/>
      <c r="P18" s="41">
        <v>0</v>
      </c>
      <c r="Q18" s="39"/>
    </row>
    <row r="19" spans="1:17" x14ac:dyDescent="0.25">
      <c r="A19" s="36">
        <v>5.5599999999999997E-2</v>
      </c>
      <c r="B19" s="37" t="s">
        <v>26</v>
      </c>
      <c r="D19" s="38">
        <v>1967</v>
      </c>
      <c r="F19" s="42">
        <v>0</v>
      </c>
      <c r="H19" s="42">
        <v>0</v>
      </c>
      <c r="I19" s="39"/>
      <c r="J19" s="42">
        <v>0</v>
      </c>
      <c r="K19" s="39"/>
      <c r="L19" s="43">
        <f>A19</f>
        <v>5.5599999999999997E-2</v>
      </c>
      <c r="M19" s="40"/>
      <c r="N19" s="42">
        <f>ROUND(+F19*L19,0)</f>
        <v>0</v>
      </c>
      <c r="O19" s="39"/>
      <c r="P19" s="44">
        <v>0</v>
      </c>
      <c r="Q19" s="39"/>
    </row>
    <row r="20" spans="1:17" x14ac:dyDescent="0.25">
      <c r="D20" s="45"/>
      <c r="F20" s="46"/>
      <c r="H20" s="47"/>
      <c r="I20" s="47"/>
      <c r="J20" s="47"/>
      <c r="L20" s="47"/>
      <c r="M20" s="47"/>
      <c r="N20" s="47"/>
      <c r="P20" s="41"/>
    </row>
    <row r="21" spans="1:17" ht="13.8" thickBot="1" x14ac:dyDescent="0.3">
      <c r="A21" s="48" t="s">
        <v>34</v>
      </c>
      <c r="D21" s="49"/>
      <c r="F21" s="50">
        <f>SUM(F17:F19)</f>
        <v>0</v>
      </c>
      <c r="H21" s="50">
        <f>SUM(H17:H19)</f>
        <v>0</v>
      </c>
      <c r="I21" s="51"/>
      <c r="J21" s="50">
        <f>SUM(J17:J19)</f>
        <v>0</v>
      </c>
      <c r="K21" s="39"/>
      <c r="L21" s="23" t="s">
        <v>14</v>
      </c>
      <c r="M21" s="52"/>
      <c r="N21" s="50">
        <f>SUM(N17:N19)</f>
        <v>0</v>
      </c>
      <c r="O21" s="39"/>
      <c r="P21" s="53">
        <v>0</v>
      </c>
      <c r="Q21" s="39"/>
    </row>
    <row r="22" spans="1:17" ht="13.8" thickTop="1" x14ac:dyDescent="0.25"/>
    <row r="24" spans="1:17" x14ac:dyDescent="0.25">
      <c r="H24" s="51"/>
    </row>
    <row r="25" spans="1:17" x14ac:dyDescent="0.25">
      <c r="H25" s="51"/>
    </row>
    <row r="26" spans="1:17" x14ac:dyDescent="0.25">
      <c r="H26" s="51"/>
    </row>
    <row r="27" spans="1:17" x14ac:dyDescent="0.25">
      <c r="H27" s="54"/>
    </row>
  </sheetData>
  <mergeCells count="1">
    <mergeCell ref="A6:Q6"/>
  </mergeCells>
  <phoneticPr fontId="25" type="noConversion"/>
  <printOptions horizontalCentered="1"/>
  <pageMargins left="0" right="0" top="0.75" bottom="0.75" header="0.5" footer="0.5"/>
  <pageSetup orientation="landscape"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pageSetUpPr fitToPage="1"/>
  </sheetPr>
  <dimension ref="A1:H29"/>
  <sheetViews>
    <sheetView zoomScaleNormal="100" workbookViewId="0">
      <selection activeCell="F24" sqref="F24"/>
    </sheetView>
  </sheetViews>
  <sheetFormatPr defaultColWidth="11.21875" defaultRowHeight="13.2" x14ac:dyDescent="0.25"/>
  <cols>
    <col min="1" max="1" width="24.44140625" style="14" customWidth="1"/>
    <col min="2" max="2" width="3.6640625" style="14" customWidth="1"/>
    <col min="3" max="3" width="12.6640625" style="14" customWidth="1"/>
    <col min="4" max="4" width="3.33203125" style="14" customWidth="1"/>
    <col min="5" max="5" width="14.109375" style="14" bestFit="1" customWidth="1"/>
    <col min="6" max="6" width="16.77734375" style="14" customWidth="1"/>
    <col min="7" max="7" width="14.44140625" style="14" bestFit="1" customWidth="1"/>
    <col min="8" max="16384" width="11.21875" style="14"/>
  </cols>
  <sheetData>
    <row r="1" spans="1:8" x14ac:dyDescent="0.25">
      <c r="A1" s="1" t="s">
        <v>103</v>
      </c>
    </row>
    <row r="2" spans="1:8" x14ac:dyDescent="0.25">
      <c r="A2" s="1" t="s">
        <v>104</v>
      </c>
    </row>
    <row r="3" spans="1:8" x14ac:dyDescent="0.25">
      <c r="A3" s="1" t="s">
        <v>105</v>
      </c>
    </row>
    <row r="5" spans="1:8" x14ac:dyDescent="0.25">
      <c r="A5" s="16"/>
      <c r="B5" s="56"/>
      <c r="C5" s="56"/>
      <c r="D5" s="56"/>
      <c r="H5" s="57" t="s">
        <v>27</v>
      </c>
    </row>
    <row r="6" spans="1:8" x14ac:dyDescent="0.25">
      <c r="A6" s="235" t="s">
        <v>0</v>
      </c>
      <c r="B6" s="235"/>
      <c r="C6" s="235"/>
      <c r="D6" s="235"/>
      <c r="E6" s="235"/>
      <c r="F6" s="235"/>
      <c r="G6" s="235"/>
      <c r="H6" s="235"/>
    </row>
    <row r="7" spans="1:8" x14ac:dyDescent="0.25">
      <c r="A7" s="235" t="s">
        <v>28</v>
      </c>
      <c r="B7" s="235"/>
      <c r="C7" s="235"/>
      <c r="D7" s="235"/>
      <c r="E7" s="235"/>
      <c r="F7" s="235"/>
      <c r="G7" s="235"/>
      <c r="H7" s="235"/>
    </row>
    <row r="8" spans="1:8" x14ac:dyDescent="0.25">
      <c r="A8" s="235" t="str">
        <f>+ENO!A6</f>
        <v xml:space="preserve">Capital Structure, Cost of Capital Components, Weighted Average Cost of Capital Components </v>
      </c>
      <c r="B8" s="235"/>
      <c r="C8" s="235"/>
      <c r="D8" s="235"/>
      <c r="E8" s="235"/>
      <c r="F8" s="235"/>
      <c r="G8" s="235"/>
      <c r="H8" s="235"/>
    </row>
    <row r="9" spans="1:8" x14ac:dyDescent="0.25">
      <c r="A9" s="235" t="s">
        <v>115</v>
      </c>
      <c r="B9" s="235"/>
      <c r="C9" s="235"/>
      <c r="D9" s="235"/>
      <c r="E9" s="235"/>
      <c r="F9" s="235"/>
      <c r="G9" s="235"/>
      <c r="H9" s="235"/>
    </row>
    <row r="10" spans="1:8" x14ac:dyDescent="0.25">
      <c r="A10" s="235" t="str">
        <f>+ENO!A8</f>
        <v>December 31, 2017</v>
      </c>
      <c r="B10" s="235"/>
      <c r="C10" s="235"/>
      <c r="D10" s="235"/>
      <c r="E10" s="235"/>
      <c r="F10" s="235"/>
      <c r="G10" s="235"/>
      <c r="H10" s="235"/>
    </row>
    <row r="11" spans="1:8" x14ac:dyDescent="0.25">
      <c r="A11" s="58"/>
      <c r="B11" s="56"/>
      <c r="C11" s="55"/>
      <c r="D11" s="56"/>
      <c r="E11" s="56"/>
    </row>
    <row r="12" spans="1:8" x14ac:dyDescent="0.25">
      <c r="A12" s="59"/>
    </row>
    <row r="13" spans="1:8" x14ac:dyDescent="0.25">
      <c r="A13" s="62" t="s">
        <v>2</v>
      </c>
      <c r="D13" s="60"/>
      <c r="E13" s="61" t="s">
        <v>1</v>
      </c>
    </row>
    <row r="14" spans="1:8" x14ac:dyDescent="0.25">
      <c r="A14" s="63"/>
      <c r="E14" s="63"/>
    </row>
    <row r="15" spans="1:8" x14ac:dyDescent="0.25">
      <c r="A15" s="17" t="s">
        <v>29</v>
      </c>
      <c r="E15" s="18">
        <v>33743600</v>
      </c>
      <c r="G15" s="203"/>
    </row>
    <row r="16" spans="1:8" x14ac:dyDescent="0.25">
      <c r="A16" s="17" t="s">
        <v>30</v>
      </c>
      <c r="E16" s="18">
        <v>191279256.22999999</v>
      </c>
      <c r="F16" s="202"/>
      <c r="G16" s="203"/>
    </row>
    <row r="17" spans="1:7" x14ac:dyDescent="0.25">
      <c r="A17" s="17" t="s">
        <v>35</v>
      </c>
      <c r="E17" s="18">
        <v>0</v>
      </c>
      <c r="G17" s="203"/>
    </row>
    <row r="18" spans="1:7" x14ac:dyDescent="0.25">
      <c r="A18" s="17" t="s">
        <v>31</v>
      </c>
      <c r="E18" s="64">
        <v>190524811.33000001</v>
      </c>
      <c r="F18" s="65"/>
      <c r="G18" s="203"/>
    </row>
    <row r="19" spans="1:7" x14ac:dyDescent="0.25">
      <c r="E19" s="63"/>
      <c r="G19" s="203"/>
    </row>
    <row r="20" spans="1:7" ht="13.8" thickBot="1" x14ac:dyDescent="0.3">
      <c r="A20" s="17" t="s">
        <v>32</v>
      </c>
      <c r="E20" s="66">
        <f>SUM(E15:E19)</f>
        <v>415547667.56</v>
      </c>
      <c r="G20" s="203"/>
    </row>
    <row r="21" spans="1:7" ht="13.8" thickTop="1" x14ac:dyDescent="0.25">
      <c r="A21" s="17"/>
      <c r="E21" s="67"/>
    </row>
    <row r="23" spans="1:7" x14ac:dyDescent="0.25">
      <c r="E23" s="201"/>
    </row>
    <row r="24" spans="1:7" x14ac:dyDescent="0.25">
      <c r="A24" s="17"/>
      <c r="E24" s="203"/>
    </row>
    <row r="25" spans="1:7" x14ac:dyDescent="0.25">
      <c r="A25" s="17"/>
    </row>
    <row r="26" spans="1:7" x14ac:dyDescent="0.25">
      <c r="A26" s="234"/>
      <c r="B26" s="234"/>
      <c r="C26" s="234"/>
      <c r="E26" s="201" t="s">
        <v>65</v>
      </c>
    </row>
    <row r="27" spans="1:7" ht="46.5" customHeight="1" x14ac:dyDescent="0.25">
      <c r="A27" s="234"/>
      <c r="B27" s="234"/>
      <c r="C27" s="234"/>
    </row>
    <row r="28" spans="1:7" x14ac:dyDescent="0.25">
      <c r="A28" s="201"/>
    </row>
    <row r="29" spans="1:7" x14ac:dyDescent="0.25">
      <c r="A29" s="201"/>
    </row>
  </sheetData>
  <mergeCells count="6">
    <mergeCell ref="A26:C27"/>
    <mergeCell ref="A6:H6"/>
    <mergeCell ref="A7:H7"/>
    <mergeCell ref="A9:H9"/>
    <mergeCell ref="A10:H10"/>
    <mergeCell ref="A8:H8"/>
  </mergeCells>
  <phoneticPr fontId="25" type="noConversion"/>
  <printOptions horizontalCentered="1"/>
  <pageMargins left="0.25" right="0.25" top="0.75" bottom="0.75" header="0.5" footer="0.5"/>
  <pageSetup orientation="landscape"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heetViews>
  <sheetFormatPr defaultColWidth="9" defaultRowHeight="13.2" x14ac:dyDescent="0.25"/>
  <cols>
    <col min="1" max="1" width="20.33203125" style="193" customWidth="1"/>
    <col min="2" max="2" width="14.21875" style="193" customWidth="1"/>
    <col min="3" max="3" width="14.109375" style="193" customWidth="1"/>
    <col min="4" max="4" width="14.21875" style="193" customWidth="1"/>
    <col min="5" max="5" width="14.109375" style="193" customWidth="1"/>
    <col min="6" max="6" width="15.88671875" style="193" customWidth="1"/>
    <col min="7" max="7" width="14.77734375" style="184" customWidth="1"/>
    <col min="8" max="8" width="9" style="156"/>
    <col min="9" max="9" width="11.21875" style="156" bestFit="1" customWidth="1"/>
    <col min="10" max="16384" width="9" style="156"/>
  </cols>
  <sheetData>
    <row r="1" spans="1:8" ht="24.75" customHeight="1" x14ac:dyDescent="0.25">
      <c r="A1" s="152" t="s">
        <v>67</v>
      </c>
      <c r="B1" s="153" t="s">
        <v>68</v>
      </c>
      <c r="C1" s="154"/>
      <c r="D1" s="155"/>
      <c r="E1" s="156"/>
      <c r="F1" s="156"/>
      <c r="G1" s="156"/>
    </row>
    <row r="2" spans="1:8" x14ac:dyDescent="0.25">
      <c r="A2" s="157" t="s">
        <v>57</v>
      </c>
      <c r="B2" s="158" t="s">
        <v>63</v>
      </c>
      <c r="C2" s="158" t="s">
        <v>64</v>
      </c>
      <c r="D2" s="159" t="s">
        <v>69</v>
      </c>
      <c r="E2" s="155"/>
      <c r="F2" s="156"/>
      <c r="G2" s="156"/>
    </row>
    <row r="3" spans="1:8" ht="10.199999999999999" x14ac:dyDescent="0.2">
      <c r="A3" s="160" t="s">
        <v>70</v>
      </c>
      <c r="B3" s="161" t="s">
        <v>71</v>
      </c>
      <c r="C3" s="161" t="s">
        <v>71</v>
      </c>
      <c r="D3" s="162"/>
      <c r="E3" s="156"/>
      <c r="F3" s="156"/>
      <c r="G3" s="156"/>
    </row>
    <row r="4" spans="1:8" ht="10.199999999999999" x14ac:dyDescent="0.2">
      <c r="A4" s="160" t="s">
        <v>72</v>
      </c>
      <c r="B4" s="161" t="s">
        <v>73</v>
      </c>
      <c r="C4" s="161" t="s">
        <v>74</v>
      </c>
      <c r="D4" s="162"/>
      <c r="E4" s="156"/>
      <c r="F4" s="156"/>
      <c r="G4" s="156"/>
    </row>
    <row r="5" spans="1:8" ht="10.199999999999999" x14ac:dyDescent="0.2">
      <c r="A5" s="160"/>
      <c r="B5" s="161" t="s">
        <v>75</v>
      </c>
      <c r="C5" s="161"/>
      <c r="D5" s="162"/>
      <c r="E5" s="156"/>
      <c r="F5" s="156"/>
      <c r="G5" s="156"/>
    </row>
    <row r="6" spans="1:8" ht="10.199999999999999" x14ac:dyDescent="0.2">
      <c r="A6" s="160" t="s">
        <v>76</v>
      </c>
      <c r="B6" s="163">
        <v>-40000000</v>
      </c>
      <c r="C6" s="163">
        <v>-35000000</v>
      </c>
      <c r="D6" s="162"/>
      <c r="E6" s="156"/>
      <c r="F6" s="156"/>
      <c r="G6" s="156"/>
    </row>
    <row r="7" spans="1:8" ht="10.199999999999999" x14ac:dyDescent="0.2">
      <c r="A7" s="160" t="s">
        <v>77</v>
      </c>
      <c r="B7" s="164">
        <v>5.6500000000000002E-2</v>
      </c>
      <c r="C7" s="164">
        <v>5.6000000000000001E-2</v>
      </c>
      <c r="D7" s="162"/>
      <c r="E7" s="156"/>
      <c r="F7" s="156"/>
      <c r="G7" s="156"/>
    </row>
    <row r="8" spans="1:8" ht="10.199999999999999" x14ac:dyDescent="0.2">
      <c r="A8" s="160" t="s">
        <v>78</v>
      </c>
      <c r="B8" s="161" t="s">
        <v>79</v>
      </c>
      <c r="C8" s="161" t="s">
        <v>79</v>
      </c>
      <c r="D8" s="165"/>
      <c r="E8" s="156"/>
      <c r="F8" s="156"/>
      <c r="G8" s="156"/>
    </row>
    <row r="9" spans="1:8" ht="10.199999999999999" x14ac:dyDescent="0.2">
      <c r="A9" s="160" t="s">
        <v>80</v>
      </c>
      <c r="B9" s="166" t="s">
        <v>81</v>
      </c>
      <c r="C9" s="166" t="s">
        <v>82</v>
      </c>
      <c r="D9" s="165"/>
      <c r="E9" s="156"/>
      <c r="F9" s="156"/>
      <c r="G9" s="156"/>
    </row>
    <row r="10" spans="1:8" s="171" customFormat="1" ht="12" customHeight="1" x14ac:dyDescent="0.2">
      <c r="A10" s="167" t="s">
        <v>83</v>
      </c>
      <c r="B10" s="168">
        <v>7.5333329999999998</v>
      </c>
      <c r="C10" s="168">
        <v>7.7666599999999999</v>
      </c>
      <c r="D10" s="169"/>
      <c r="E10" s="170"/>
    </row>
    <row r="11" spans="1:8" x14ac:dyDescent="0.25">
      <c r="A11" s="172" t="s">
        <v>84</v>
      </c>
      <c r="B11" s="173">
        <v>107078.78356762529</v>
      </c>
      <c r="C11" s="174">
        <v>97024.084188652516</v>
      </c>
      <c r="D11" s="175">
        <f>SUM(B11:C11)</f>
        <v>204102.86775627779</v>
      </c>
      <c r="E11" s="156"/>
      <c r="F11" s="176"/>
      <c r="G11" s="156"/>
      <c r="H11" s="176"/>
    </row>
    <row r="12" spans="1:8" x14ac:dyDescent="0.25">
      <c r="A12" s="177" t="s">
        <v>85</v>
      </c>
      <c r="B12" s="178"/>
      <c r="C12" s="179"/>
      <c r="D12" s="180">
        <f>SUM(B12:C12)</f>
        <v>0</v>
      </c>
      <c r="E12" s="156"/>
      <c r="F12" s="156"/>
      <c r="G12" s="156"/>
    </row>
    <row r="13" spans="1:8" x14ac:dyDescent="0.25">
      <c r="A13" s="181" t="s">
        <v>86</v>
      </c>
      <c r="B13" s="178">
        <f>-(B11+B12)/($B$10)</f>
        <v>-14213.998447649306</v>
      </c>
      <c r="C13" s="178">
        <f>-(C11+C12)/($C$10)</f>
        <v>-12492.382077836872</v>
      </c>
      <c r="D13" s="180">
        <f>SUM(B13:C13)</f>
        <v>-26706.38052548618</v>
      </c>
      <c r="E13" s="156"/>
      <c r="F13" s="156"/>
      <c r="G13" s="156"/>
    </row>
    <row r="14" spans="1:8" x14ac:dyDescent="0.25">
      <c r="A14" s="172" t="s">
        <v>87</v>
      </c>
      <c r="B14" s="173">
        <f>B11+B12+B13</f>
        <v>92864.785119975975</v>
      </c>
      <c r="C14" s="174">
        <f>SUM(C11:C13)</f>
        <v>84531.702110815648</v>
      </c>
      <c r="D14" s="182">
        <f t="shared" ref="D14" si="0">SUM(D11:D13)</f>
        <v>177396.48723079159</v>
      </c>
      <c r="E14" s="156"/>
      <c r="F14" s="156"/>
      <c r="G14" s="156"/>
    </row>
    <row r="15" spans="1:8" x14ac:dyDescent="0.25">
      <c r="A15" s="183" t="s">
        <v>85</v>
      </c>
      <c r="B15" s="178"/>
      <c r="C15" s="179"/>
      <c r="D15" s="180">
        <f>SUM(B15:C15)</f>
        <v>0</v>
      </c>
      <c r="E15" s="156"/>
      <c r="F15" s="156"/>
      <c r="G15" s="156"/>
    </row>
    <row r="16" spans="1:8" x14ac:dyDescent="0.25">
      <c r="A16" s="181" t="s">
        <v>86</v>
      </c>
      <c r="B16" s="178">
        <f>-(B14+B15)/($B$10-1)</f>
        <v>-14213.998447649305</v>
      </c>
      <c r="C16" s="178">
        <f>-(C14+C15)/($C$10-1)</f>
        <v>-12492.382077836872</v>
      </c>
      <c r="D16" s="180">
        <f>SUM(B16:C16)</f>
        <v>-26706.380525486176</v>
      </c>
      <c r="E16" s="184" t="s">
        <v>88</v>
      </c>
      <c r="F16" s="156"/>
      <c r="G16" s="156"/>
    </row>
    <row r="17" spans="1:7" x14ac:dyDescent="0.25">
      <c r="A17" s="172" t="s">
        <v>89</v>
      </c>
      <c r="B17" s="173">
        <f>B14+B15+B16</f>
        <v>78650.786672326678</v>
      </c>
      <c r="C17" s="174">
        <f>SUM(C14:C16)</f>
        <v>72039.32003297878</v>
      </c>
      <c r="D17" s="182">
        <f t="shared" ref="D17" si="1">SUM(D14:D16)</f>
        <v>150690.10670530543</v>
      </c>
      <c r="E17" s="156"/>
      <c r="F17" s="156"/>
      <c r="G17" s="156"/>
    </row>
    <row r="18" spans="1:7" x14ac:dyDescent="0.25">
      <c r="A18" s="183" t="s">
        <v>85</v>
      </c>
      <c r="B18" s="178"/>
      <c r="C18" s="179"/>
      <c r="D18" s="180">
        <f>SUM(B18:C18)</f>
        <v>0</v>
      </c>
      <c r="E18" s="156"/>
      <c r="F18" s="156"/>
      <c r="G18" s="156"/>
    </row>
    <row r="19" spans="1:7" x14ac:dyDescent="0.25">
      <c r="A19" s="181" t="s">
        <v>86</v>
      </c>
      <c r="B19" s="178">
        <f>-(B17+B18)/($B$10-2)</f>
        <v>-14213.998447649306</v>
      </c>
      <c r="C19" s="178">
        <f>-(C17+C18)/($C$10-2)</f>
        <v>-12492.382077836874</v>
      </c>
      <c r="D19" s="180">
        <f>SUM(B19:C19)</f>
        <v>-26706.38052548618</v>
      </c>
      <c r="E19" s="184" t="s">
        <v>88</v>
      </c>
      <c r="F19" s="156"/>
      <c r="G19" s="156"/>
    </row>
    <row r="20" spans="1:7" x14ac:dyDescent="0.25">
      <c r="A20" s="172" t="s">
        <v>90</v>
      </c>
      <c r="B20" s="173">
        <f>SUM(B17:B19)</f>
        <v>64436.788224677373</v>
      </c>
      <c r="C20" s="174">
        <f>SUM(C17:C19)</f>
        <v>59546.937955141904</v>
      </c>
      <c r="D20" s="182">
        <f t="shared" ref="D20" si="2">SUM(D17:D19)</f>
        <v>123983.72617981925</v>
      </c>
      <c r="E20" s="156"/>
      <c r="F20" s="156"/>
      <c r="G20" s="156"/>
    </row>
    <row r="21" spans="1:7" x14ac:dyDescent="0.25">
      <c r="A21" s="183" t="s">
        <v>85</v>
      </c>
      <c r="B21" s="178"/>
      <c r="C21" s="179"/>
      <c r="D21" s="180">
        <f>SUM(B21:C21)</f>
        <v>0</v>
      </c>
      <c r="E21" s="156"/>
      <c r="F21" s="156"/>
      <c r="G21" s="156"/>
    </row>
    <row r="22" spans="1:7" s="185" customFormat="1" x14ac:dyDescent="0.25">
      <c r="A22" s="181" t="s">
        <v>86</v>
      </c>
      <c r="B22" s="178">
        <f>-(B20+B21)/($B$10-3)</f>
        <v>-14213.998447649306</v>
      </c>
      <c r="C22" s="178">
        <f>-(C20+C21)/($C$10-3)</f>
        <v>-12492.382077836872</v>
      </c>
      <c r="D22" s="180">
        <f>SUM(B22:C22)</f>
        <v>-26706.38052548618</v>
      </c>
    </row>
    <row r="23" spans="1:7" x14ac:dyDescent="0.25">
      <c r="A23" s="172" t="s">
        <v>91</v>
      </c>
      <c r="B23" s="173">
        <f>SUM(B20:B22)</f>
        <v>50222.789777028069</v>
      </c>
      <c r="C23" s="174">
        <f>SUM(C20:C22)</f>
        <v>47054.555877305029</v>
      </c>
      <c r="D23" s="182">
        <f t="shared" ref="D23" si="3">SUM(D20:D22)</f>
        <v>97277.345654333069</v>
      </c>
      <c r="E23" s="156"/>
      <c r="F23" s="156"/>
      <c r="G23" s="156"/>
    </row>
    <row r="24" spans="1:7" x14ac:dyDescent="0.25">
      <c r="A24" s="183" t="s">
        <v>85</v>
      </c>
      <c r="B24" s="178"/>
      <c r="C24" s="179"/>
      <c r="D24" s="180">
        <f>SUM(B24:C24)</f>
        <v>0</v>
      </c>
      <c r="E24" s="156"/>
      <c r="F24" s="156"/>
      <c r="G24" s="156"/>
    </row>
    <row r="25" spans="1:7" x14ac:dyDescent="0.25">
      <c r="A25" s="181" t="s">
        <v>86</v>
      </c>
      <c r="B25" s="178">
        <f>-(B23+B24)/($B$10-4)</f>
        <v>-14213.998447649308</v>
      </c>
      <c r="C25" s="178">
        <f>-(C23+C24)/($C$10-4)</f>
        <v>-12492.382077836872</v>
      </c>
      <c r="D25" s="180">
        <f>SUM(B25:C25)</f>
        <v>-26706.38052548618</v>
      </c>
      <c r="E25" s="156"/>
      <c r="F25" s="156"/>
      <c r="G25" s="156"/>
    </row>
    <row r="26" spans="1:7" x14ac:dyDescent="0.25">
      <c r="A26" s="172" t="s">
        <v>92</v>
      </c>
      <c r="B26" s="173">
        <f>B23+B24+B25</f>
        <v>36008.791329378757</v>
      </c>
      <c r="C26" s="174">
        <f>SUM(C23:C25)</f>
        <v>34562.173799468161</v>
      </c>
      <c r="D26" s="182">
        <f t="shared" ref="D26" si="4">SUM(D23:D25)</f>
        <v>70570.965128846889</v>
      </c>
      <c r="E26" s="184"/>
      <c r="F26" s="156"/>
      <c r="G26" s="156"/>
    </row>
    <row r="27" spans="1:7" x14ac:dyDescent="0.25">
      <c r="A27" s="183" t="s">
        <v>85</v>
      </c>
      <c r="B27" s="178"/>
      <c r="C27" s="179"/>
      <c r="D27" s="180">
        <f>SUM(B27:C27)</f>
        <v>0</v>
      </c>
      <c r="E27" s="156"/>
      <c r="F27" s="156"/>
      <c r="G27" s="156"/>
    </row>
    <row r="28" spans="1:7" x14ac:dyDescent="0.25">
      <c r="A28" s="181" t="s">
        <v>86</v>
      </c>
      <c r="B28" s="178">
        <f>-(B26+B27)/($B$10-5)</f>
        <v>-14213.998447649306</v>
      </c>
      <c r="C28" s="178">
        <f>-(C26+C27)/($C$10-5)</f>
        <v>-12492.382077836872</v>
      </c>
      <c r="D28" s="180">
        <f>SUM(B28:C28)</f>
        <v>-26706.38052548618</v>
      </c>
      <c r="E28" s="156"/>
      <c r="F28" s="156"/>
      <c r="G28" s="156"/>
    </row>
    <row r="29" spans="1:7" x14ac:dyDescent="0.25">
      <c r="A29" s="172" t="s">
        <v>93</v>
      </c>
      <c r="B29" s="173">
        <f>B26+B27+B28</f>
        <v>21794.792881729452</v>
      </c>
      <c r="C29" s="174">
        <f>SUM(C26:C28)</f>
        <v>22069.791721631289</v>
      </c>
      <c r="D29" s="182">
        <f t="shared" ref="D29" si="5">SUM(D26:D28)</f>
        <v>43864.584603360709</v>
      </c>
      <c r="E29" s="156"/>
      <c r="F29" s="156"/>
      <c r="G29" s="156"/>
    </row>
    <row r="30" spans="1:7" x14ac:dyDescent="0.25">
      <c r="A30" s="183" t="s">
        <v>85</v>
      </c>
      <c r="B30" s="178"/>
      <c r="C30" s="179"/>
      <c r="D30" s="180">
        <f>SUM(B30:C30)</f>
        <v>0</v>
      </c>
      <c r="E30" s="156"/>
      <c r="F30" s="156"/>
      <c r="G30" s="156"/>
    </row>
    <row r="31" spans="1:7" x14ac:dyDescent="0.25">
      <c r="A31" s="181" t="s">
        <v>86</v>
      </c>
      <c r="B31" s="178">
        <f>-(B29+B30)/($B$10-6)</f>
        <v>-14213.998447649306</v>
      </c>
      <c r="C31" s="178">
        <f>-(C29+C30)/($C$10-6)</f>
        <v>-12492.382077836874</v>
      </c>
      <c r="D31" s="180">
        <f>SUM(B31:C31)</f>
        <v>-26706.38052548618</v>
      </c>
      <c r="E31" s="156"/>
      <c r="F31" s="156"/>
      <c r="G31" s="156"/>
    </row>
    <row r="32" spans="1:7" x14ac:dyDescent="0.25">
      <c r="A32" s="172" t="s">
        <v>94</v>
      </c>
      <c r="B32" s="174">
        <f>ROUND(SUM(B29:B31),2)</f>
        <v>7580.79</v>
      </c>
      <c r="C32" s="174">
        <f>SUM(C29:C31)</f>
        <v>9577.4096437944154</v>
      </c>
      <c r="D32" s="196">
        <f t="shared" ref="D32" si="6">SUM(D29:D31)</f>
        <v>17158.204077874529</v>
      </c>
      <c r="E32" s="156"/>
      <c r="F32" s="156"/>
      <c r="G32" s="156"/>
    </row>
    <row r="33" spans="1:9" x14ac:dyDescent="0.25">
      <c r="A33" s="183" t="s">
        <v>85</v>
      </c>
      <c r="B33" s="178"/>
      <c r="C33" s="178"/>
      <c r="D33" s="180">
        <f>SUM(B33:C33)</f>
        <v>0</v>
      </c>
      <c r="E33" s="156"/>
      <c r="F33" s="156"/>
      <c r="G33" s="156"/>
    </row>
    <row r="34" spans="1:9" x14ac:dyDescent="0.25">
      <c r="A34" s="181" t="s">
        <v>86</v>
      </c>
      <c r="B34" s="178">
        <f>-(B32+B33)/($B$10-7)*(16/30)</f>
        <v>-7580.7947379967136</v>
      </c>
      <c r="C34" s="178">
        <f>-(C32+C33)/($C$10-7)*(23/30)+0.08</f>
        <v>-9577.4129263416016</v>
      </c>
      <c r="D34" s="180">
        <f>SUM(B34:C34)</f>
        <v>-17158.207664338315</v>
      </c>
      <c r="E34" s="156"/>
      <c r="F34" s="156"/>
      <c r="G34" s="156"/>
    </row>
    <row r="35" spans="1:9" s="200" customFormat="1" x14ac:dyDescent="0.25">
      <c r="A35" s="197" t="s">
        <v>95</v>
      </c>
      <c r="B35" s="198">
        <f>ROUND(SUM(B32:B34),2)</f>
        <v>0</v>
      </c>
      <c r="C35" s="198">
        <f>ROUND(SUM(C32:C34),2)</f>
        <v>0</v>
      </c>
      <c r="D35" s="199">
        <f t="shared" ref="D35" si="7">SUM(D32:D34)</f>
        <v>-3.5864637866325211E-3</v>
      </c>
    </row>
    <row r="36" spans="1:9" x14ac:dyDescent="0.25">
      <c r="A36" s="183" t="s">
        <v>85</v>
      </c>
      <c r="B36" s="178"/>
      <c r="C36" s="179"/>
      <c r="D36" s="180">
        <f>SUM(B36:C36)</f>
        <v>0</v>
      </c>
      <c r="E36" s="156"/>
      <c r="F36" s="156"/>
      <c r="G36" s="156"/>
    </row>
    <row r="37" spans="1:9" x14ac:dyDescent="0.25">
      <c r="A37" s="181" t="s">
        <v>86</v>
      </c>
      <c r="B37" s="178"/>
      <c r="C37" s="178"/>
      <c r="D37" s="180">
        <f>SUM(B37:C37)</f>
        <v>0</v>
      </c>
      <c r="E37" s="156"/>
      <c r="F37" s="156"/>
      <c r="G37" s="156"/>
    </row>
    <row r="38" spans="1:9" x14ac:dyDescent="0.25">
      <c r="A38" s="172" t="s">
        <v>96</v>
      </c>
      <c r="B38" s="173">
        <f>B35+B36+B37</f>
        <v>0</v>
      </c>
      <c r="C38" s="173">
        <f>C35+C36+C37</f>
        <v>0</v>
      </c>
      <c r="D38" s="182">
        <f t="shared" ref="D38" si="8">SUM(D35:D37)</f>
        <v>-3.5864637866325211E-3</v>
      </c>
      <c r="E38" s="156"/>
      <c r="F38" s="156"/>
      <c r="G38" s="156"/>
    </row>
    <row r="39" spans="1:9" x14ac:dyDescent="0.25">
      <c r="A39" s="183" t="s">
        <v>85</v>
      </c>
      <c r="B39" s="178"/>
      <c r="C39" s="178"/>
      <c r="D39" s="180">
        <f>SUM(B39:C39)</f>
        <v>0</v>
      </c>
      <c r="E39" s="156"/>
      <c r="F39" s="156"/>
      <c r="G39" s="156"/>
    </row>
    <row r="40" spans="1:9" x14ac:dyDescent="0.25">
      <c r="A40" s="181" t="s">
        <v>86</v>
      </c>
      <c r="B40" s="178"/>
      <c r="C40" s="178"/>
      <c r="D40" s="180">
        <f>SUM(B40:C40)</f>
        <v>0</v>
      </c>
      <c r="E40" s="156"/>
      <c r="F40" s="156"/>
      <c r="G40" s="156"/>
    </row>
    <row r="41" spans="1:9" x14ac:dyDescent="0.25">
      <c r="A41" s="172" t="s">
        <v>97</v>
      </c>
      <c r="B41" s="173">
        <f>SUM(B38:B40)</f>
        <v>0</v>
      </c>
      <c r="C41" s="173">
        <f>SUM(C38:C40)</f>
        <v>0</v>
      </c>
      <c r="D41" s="182">
        <f t="shared" ref="D41" si="9">SUM(D38:D40)</f>
        <v>-3.5864637866325211E-3</v>
      </c>
      <c r="E41" s="156"/>
      <c r="F41" s="156"/>
      <c r="G41" s="156"/>
    </row>
    <row r="42" spans="1:9" x14ac:dyDescent="0.25">
      <c r="A42" s="183" t="s">
        <v>85</v>
      </c>
      <c r="B42" s="178"/>
      <c r="C42" s="178"/>
      <c r="D42" s="180">
        <f>SUM(B42:C42)</f>
        <v>0</v>
      </c>
      <c r="E42" s="156"/>
      <c r="F42" s="156"/>
      <c r="G42" s="156"/>
    </row>
    <row r="43" spans="1:9" x14ac:dyDescent="0.25">
      <c r="A43" s="181" t="s">
        <v>86</v>
      </c>
      <c r="B43" s="178"/>
      <c r="C43" s="178"/>
      <c r="D43" s="180">
        <f>SUM(B43:C43)</f>
        <v>0</v>
      </c>
      <c r="E43" s="156"/>
      <c r="F43" s="156"/>
      <c r="G43" s="156"/>
    </row>
    <row r="44" spans="1:9" x14ac:dyDescent="0.25">
      <c r="A44" s="172" t="s">
        <v>98</v>
      </c>
      <c r="B44" s="173">
        <f>SUM(B41:B43)</f>
        <v>0</v>
      </c>
      <c r="C44" s="173">
        <f>SUM(C41:C43)</f>
        <v>0</v>
      </c>
      <c r="D44" s="182">
        <f t="shared" ref="D44" si="10">SUM(D41:D43)</f>
        <v>-3.5864637866325211E-3</v>
      </c>
      <c r="E44" s="156"/>
      <c r="F44" s="156"/>
      <c r="G44" s="156"/>
    </row>
    <row r="45" spans="1:9" x14ac:dyDescent="0.25">
      <c r="A45" s="183" t="s">
        <v>85</v>
      </c>
      <c r="B45" s="178"/>
      <c r="C45" s="178"/>
      <c r="D45" s="180">
        <f>SUM(B45:C45)</f>
        <v>0</v>
      </c>
      <c r="E45" s="156"/>
      <c r="F45" s="156"/>
      <c r="G45" s="156"/>
    </row>
    <row r="46" spans="1:9" x14ac:dyDescent="0.25">
      <c r="A46" s="181" t="s">
        <v>86</v>
      </c>
      <c r="B46" s="178"/>
      <c r="C46" s="178"/>
      <c r="D46" s="180">
        <f>SUM(B46:C46)</f>
        <v>0</v>
      </c>
      <c r="E46" s="156"/>
      <c r="F46" s="156"/>
      <c r="G46" s="156"/>
    </row>
    <row r="47" spans="1:9" x14ac:dyDescent="0.25">
      <c r="A47" s="186" t="s">
        <v>99</v>
      </c>
      <c r="B47" s="187">
        <f>SUM(B44:B46)</f>
        <v>0</v>
      </c>
      <c r="C47" s="187">
        <f>SUM(C44:C46)</f>
        <v>0</v>
      </c>
      <c r="D47" s="182">
        <f t="shared" ref="D47" si="11">SUM(D44:D46)</f>
        <v>-3.5864637866325211E-3</v>
      </c>
      <c r="E47" s="156"/>
      <c r="F47" s="156"/>
      <c r="G47" s="156"/>
    </row>
    <row r="48" spans="1:9" s="192" customFormat="1" x14ac:dyDescent="0.25">
      <c r="A48" s="188" t="s">
        <v>83</v>
      </c>
      <c r="B48" s="189">
        <v>0</v>
      </c>
      <c r="C48" s="189">
        <v>0</v>
      </c>
      <c r="D48" s="190">
        <f>SUM(B48:C48)</f>
        <v>0</v>
      </c>
      <c r="E48" s="191"/>
      <c r="F48" s="191"/>
      <c r="G48" s="191"/>
      <c r="H48" s="191"/>
      <c r="I48" s="191"/>
    </row>
    <row r="49" spans="1:7" x14ac:dyDescent="0.25">
      <c r="E49" s="156"/>
      <c r="F49" s="156"/>
      <c r="G49" s="156"/>
    </row>
    <row r="50" spans="1:7" ht="10.199999999999999" x14ac:dyDescent="0.2">
      <c r="A50" s="194"/>
      <c r="B50" s="184"/>
      <c r="C50" s="184"/>
      <c r="D50" s="184"/>
      <c r="E50" s="184"/>
      <c r="F50" s="156"/>
      <c r="G50" s="156"/>
    </row>
    <row r="51" spans="1:7" x14ac:dyDescent="0.25">
      <c r="A51" s="194"/>
      <c r="B51" s="184"/>
      <c r="C51" s="184"/>
      <c r="D51" s="184"/>
      <c r="E51" s="184"/>
    </row>
    <row r="52" spans="1:7" x14ac:dyDescent="0.25">
      <c r="F52" s="195"/>
    </row>
    <row r="53" spans="1:7" x14ac:dyDescent="0.25">
      <c r="F53" s="1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ENO</vt:lpstr>
      <vt:lpstr>LTD</vt:lpstr>
      <vt:lpstr>PS</vt:lpstr>
      <vt:lpstr>CS</vt:lpstr>
      <vt:lpstr>181 CPI</vt:lpstr>
      <vt:lpstr>CS!COMMON_ACT</vt:lpstr>
      <vt:lpstr>LTD!FMB_ACT</vt:lpstr>
      <vt:lpstr>LTD!LTD_ACTUAL</vt:lpstr>
      <vt:lpstr>CS!Print_Area</vt:lpstr>
      <vt:lpstr>ENO!Print_Area</vt:lpstr>
      <vt:lpstr>LTD!Print_Area</vt:lpstr>
      <vt:lpstr>PS!Print_Area</vt:lpstr>
      <vt:lpstr>PS!PS_ACT</vt:lpstr>
      <vt:lpstr>ENO!UNADJCOC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CYOUNG1</dc:creator>
  <cp:lastModifiedBy>lwalthe</cp:lastModifiedBy>
  <cp:lastPrinted>2018-02-20T17:45:40Z</cp:lastPrinted>
  <dcterms:created xsi:type="dcterms:W3CDTF">1999-02-12T15:07:22Z</dcterms:created>
  <dcterms:modified xsi:type="dcterms:W3CDTF">2018-03-01T21:24:10Z</dcterms:modified>
</cp:coreProperties>
</file>