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eline\Documents\AAE Website\"/>
    </mc:Choice>
  </mc:AlternateContent>
  <xr:revisionPtr revIDLastSave="0" documentId="8_{F09317C0-8E2E-4BB7-9ED2-C69A383BD1E2}" xr6:coauthVersionLast="36" xr6:coauthVersionMax="36" xr10:uidLastSave="{00000000-0000-0000-0000-000000000000}"/>
  <bookViews>
    <workbookView xWindow="0" yWindow="0" windowWidth="21600" windowHeight="10670" xr2:uid="{00000000-000D-0000-FFFF-FFFF00000000}"/>
  </bookViews>
  <sheets>
    <sheet name="WP1 - rate base" sheetId="6" r:id="rId1"/>
    <sheet name="WP2 - expenses" sheetId="3" r:id="rId2"/>
    <sheet name="WP3 - cost of capital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#N/A</definedName>
    <definedName name="\1">'[1]Header Data'!#REF!</definedName>
    <definedName name="\b">#N/A</definedName>
    <definedName name="\c">#N/A</definedName>
    <definedName name="\d">#N/A</definedName>
    <definedName name="\E">#REF!</definedName>
    <definedName name="\f">#N/A</definedName>
    <definedName name="\m">#N/A</definedName>
    <definedName name="\p">#REF!</definedName>
    <definedName name="__123Graph_A" hidden="1">'[2]AL2 151'!#REF!</definedName>
    <definedName name="__123Graph_B" hidden="1">'[2]AL2 151'!#REF!</definedName>
    <definedName name="__123Graph_C" hidden="1">'[2]AL2 151'!#REF!</definedName>
    <definedName name="__123Graph_D" hidden="1">'[2]AL2 151'!#REF!</definedName>
    <definedName name="__123Graph_E" hidden="1">'[2]AL2 151'!#REF!</definedName>
    <definedName name="__123Graph_F" hidden="1">'[2]AL2 151'!#REF!</definedName>
    <definedName name="__123Graph_X" hidden="1">'[2]AL2 151'!#REF!</definedName>
    <definedName name="__CPK1">#REF!</definedName>
    <definedName name="__CPK2">#REF!</definedName>
    <definedName name="__CPK3">#REF!</definedName>
    <definedName name="__EGR1">#N/A</definedName>
    <definedName name="__EGR2">#N/A</definedName>
    <definedName name="__EGR3">#N/A</definedName>
    <definedName name="__tet12" hidden="1">{"assumptions",#N/A,FALSE,"Scenario 1";"valuation",#N/A,FALSE,"Scenario 1"}</definedName>
    <definedName name="__tet5" hidden="1">{"assumptions",#N/A,FALSE,"Scenario 1";"valuation",#N/A,FALSE,"Scenario 1"}</definedName>
    <definedName name="_123Graph_B.1" hidden="1">#REF!</definedName>
    <definedName name="_CPK1">#REF!</definedName>
    <definedName name="_CPK2">#REF!</definedName>
    <definedName name="_CPK3">#REF!</definedName>
    <definedName name="_Dist_Bin" hidden="1">#REF!</definedName>
    <definedName name="_Dist_Values" hidden="1">#REF!</definedName>
    <definedName name="_EGR1">#N/A</definedName>
    <definedName name="_EGR2">#N/A</definedName>
    <definedName name="_EGR3">#N/A</definedName>
    <definedName name="_Fill" hidden="1">#REF!</definedName>
    <definedName name="_Fill.1" hidden="1">#REF!</definedName>
    <definedName name="_Key.1" hidden="1">#REF!</definedName>
    <definedName name="_Key1" hidden="1">#REF!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Order.1" hidden="1">255</definedName>
    <definedName name="_Order1" hidden="1">0</definedName>
    <definedName name="_Order2" hidden="1">255</definedName>
    <definedName name="_Parse_In" hidden="1">#REF!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ort.1" hidden="1">#REF!</definedName>
    <definedName name="_Table1_Out" hidden="1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A">#REF!</definedName>
    <definedName name="a.1" hidden="1">{"LBO Summary",#N/A,FALSE,"Summary"}</definedName>
    <definedName name="above">OFFSET(!A1,-1,0)</definedName>
    <definedName name="ACCTTextLen">#REF!</definedName>
    <definedName name="ACTTextLen">#REF!</definedName>
    <definedName name="ADIT_TST">'[3]A.2 PTP'!$P$55</definedName>
    <definedName name="ADTL">'[3]C. Input'!$F$144</definedName>
    <definedName name="AG_TST">'[3]A.2 PTP'!$P$111</definedName>
    <definedName name="AGXP">'[3]C. Input'!$F$201</definedName>
    <definedName name="ALL_P">#REF!</definedName>
    <definedName name="Allocator.gross.plant">'[4]Appendix A'!$H$30</definedName>
    <definedName name="Allocator.net.plant">'[4]Appendix A'!$H$33</definedName>
    <definedName name="Allocator.wages.salary">'[4]Appendix A'!$H$18</definedName>
    <definedName name="ALOC">#REF!</definedName>
    <definedName name="ALOC_2">#REF!</definedName>
    <definedName name="Amort_04">'[3]D.16.1.2 Table B 2004'!$A$24:$U$35</definedName>
    <definedName name="Amort_05">'[3]D.16.1.3 Table B 2005'!$A$24:$U$36</definedName>
    <definedName name="Amort_06">'[3]D.16.1.4 Table B 2006'!$A$24:$U$37</definedName>
    <definedName name="Amort_07">'[3]D.16.1.5 Table B 2007'!$A$24:$U$38</definedName>
    <definedName name="Amort_08">'[3]D.16.1.6 Table B 2008'!$A$24:$U$39</definedName>
    <definedName name="Amort_09">'[3]D.16.1.7 Table B 2009'!$A$24:$U$39</definedName>
    <definedName name="Amort_10">'[3]D.16.1.8 Table B 2010'!$A$24:$U$39</definedName>
    <definedName name="Amort_11">'[3]D.16.1.9 Table B 2011'!$A$24:$U$39</definedName>
    <definedName name="Amort_12">'[3]D.16.1.10 Table B 2012'!$A$24:$U$39</definedName>
    <definedName name="AMOUNT">#REF!</definedName>
    <definedName name="APR">#N/A</definedName>
    <definedName name="ARB_04">'[3]D.16.1.2 Table B 2004'!$A$39:$U$50</definedName>
    <definedName name="ARB_05">'[3]D.16.1.3 Table B 2005'!$A$40:$U$52</definedName>
    <definedName name="ARB_06">'[3]D.16.1.4 Table B 2006'!$A$41:$U$54</definedName>
    <definedName name="ARB_07">'[3]D.16.1.5 Table B 2007'!$A$42:$U$56</definedName>
    <definedName name="ARB_08">'[3]D.16.1.6 Table B 2008'!$A$43:$U$58</definedName>
    <definedName name="ARB_09">'[3]D.16.1.7 Table B 2009'!$A$43:$U$58</definedName>
    <definedName name="ARB_10">'[3]D.16.1.8 Table B 2010'!$A$43:$U$58</definedName>
    <definedName name="ARB_11">'[3]D.16.1.9 Table B 2011'!$A$43:$U$58</definedName>
    <definedName name="AREA">#N/A</definedName>
    <definedName name="AS2DocOpenMode" hidden="1">"AS2DocumentEdit"</definedName>
    <definedName name="ASD_LEXTERNAL">#REF!</definedName>
    <definedName name="AUG">#N/A</definedName>
    <definedName name="AVG">#N/A</definedName>
    <definedName name="B">#REF!</definedName>
    <definedName name="BadErrMsg">#REF!</definedName>
    <definedName name="BalanceSheet">#REF!</definedName>
    <definedName name="below">OFFSET(!A1,1,0)</definedName>
    <definedName name="Bio_Flora">#REF!</definedName>
    <definedName name="BLANK_ACCOUNT">#REF!</definedName>
    <definedName name="C_">'[5]RR 8 2'!#REF!</definedName>
    <definedName name="CALC_C03">#REF!</definedName>
    <definedName name="CALC_C04">#REF!</definedName>
    <definedName name="CALC_C09">#REF!</definedName>
    <definedName name="CALC_LRG">#REF!</definedName>
    <definedName name="CALC_XLG">#REF!</definedName>
    <definedName name="CASCADE">#REF!</definedName>
    <definedName name="CC_TST">'[3]A.2 PTP'!$P$33</definedName>
    <definedName name="CE">'[3]C. Input'!$F$37</definedName>
    <definedName name="CE_EAI">'[3]C. Input'!$I$37</definedName>
    <definedName name="CE_EGSI">'[3]C. Input'!$L$37</definedName>
    <definedName name="CE_ELI">'[3]C. Input'!$O$37</definedName>
    <definedName name="CE_EMI">'[3]C. Input'!$R$37</definedName>
    <definedName name="CE_ENOI">'[3]C. Input'!$X$37</definedName>
    <definedName name="CELL">#N/A</definedName>
    <definedName name="cell.above">!#REF!</definedName>
    <definedName name="cell.below">!A2</definedName>
    <definedName name="cell.left">!#REF!</definedName>
    <definedName name="cell.right">!B1</definedName>
    <definedName name="CHECK_BAL">#REF!</definedName>
    <definedName name="CHECK_BLANK">#REF!</definedName>
    <definedName name="CHECK_CELLS">#REF!</definedName>
    <definedName name="CLASSES">#N/A</definedName>
    <definedName name="CompanyTextLen">#REF!</definedName>
    <definedName name="CP">#N/A</definedName>
    <definedName name="CP_1">#N/A</definedName>
    <definedName name="CP_PG1B">#REF!</definedName>
    <definedName name="cp_pg2">#REF!</definedName>
    <definedName name="cp_pg2b">#REF!</definedName>
    <definedName name="CP_PG3B">#REF!</definedName>
    <definedName name="CPK1X">#REF!</definedName>
    <definedName name="CPK2X">#REF!</definedName>
    <definedName name="CPUC_Cashflow_Summary_Table">#REF!</definedName>
    <definedName name="CR">'[3]C. Input'!$F$27</definedName>
    <definedName name="CREDITS">#REF!</definedName>
    <definedName name="CSTextLen">#REF!</definedName>
    <definedName name="CTY_ANNUAL">#REF!</definedName>
    <definedName name="cty_peak_sum">#REF!</definedName>
    <definedName name="CUST">#N/A</definedName>
    <definedName name="CUST1">#N/A</definedName>
    <definedName name="CUSTOM1">#REF!</definedName>
    <definedName name="CUSTOM2">#REF!</definedName>
    <definedName name="D">'[3]C. Input'!$F$33</definedName>
    <definedName name="D_EAI">'[3]C. Input'!$I$33</definedName>
    <definedName name="D_EGSI">'[3]C. Input'!$L$33</definedName>
    <definedName name="D_EMI">'[3]C. Input'!$R$33</definedName>
    <definedName name="D_ENOI">'[3]C. Input'!$X$33</definedName>
    <definedName name="data_year">'[4]Appendix A'!$H$6</definedName>
    <definedName name="_xlnm.Database">#REF!</definedName>
    <definedName name="DATALINE">'[1]Header Data'!#REF!</definedName>
    <definedName name="DB_CPK">#N/A</definedName>
    <definedName name="DB_CPK1">[6]FERCFACT!#REF!</definedName>
    <definedName name="DB_CPK2">#REF!</definedName>
    <definedName name="DB_CPK3">#REF!</definedName>
    <definedName name="DB_CUST">#N/A</definedName>
    <definedName name="DB_EGR">#N/A</definedName>
    <definedName name="DB_EGR1">[6]FERCFACT!#REF!</definedName>
    <definedName name="DB_EGR2">#REF!</definedName>
    <definedName name="DB_IMAX">#N/A</definedName>
    <definedName name="DB_NCPK">#N/A</definedName>
    <definedName name="DB_NCPK1">#REF!</definedName>
    <definedName name="DB_NCPK2">#REF!</definedName>
    <definedName name="DB_NCPK3">#REF!</definedName>
    <definedName name="DB_NCPK4">#REF!</definedName>
    <definedName name="DD.">[7]Input!$F$33</definedName>
    <definedName name="DEBITS">#REF!</definedName>
    <definedName name="DEC">#N/A</definedName>
    <definedName name="DecCP">#REF!</definedName>
    <definedName name="DFTSR">'[3]A.2 PTP'!$P$288</definedName>
    <definedName name="DIFF_P">#REF!</definedName>
    <definedName name="DISPLAY">#N/A</definedName>
    <definedName name="DOFTSR">'[3]A.2 PTP'!$P$294</definedName>
    <definedName name="don" hidden="1">{"assumptions",#N/A,FALSE,"Scenario 1";"valuation",#N/A,FALSE,"Scenario 1"}</definedName>
    <definedName name="Don_1" hidden="1">{"assumptions",#N/A,FALSE,"Scenario 1";"valuation",#N/A,FALSE,"Scenario 1"}</definedName>
    <definedName name="Don_10" hidden="1">#REF!</definedName>
    <definedName name="Don_11" hidden="1">255</definedName>
    <definedName name="Don_12" hidden="1">#REF!</definedName>
    <definedName name="Don_13" hidden="1">#REF!</definedName>
    <definedName name="Don_14" hidden="1">#REF!</definedName>
    <definedName name="don_2" hidden="1">#REF!</definedName>
    <definedName name="Don_3" hidden="1">#REF!</definedName>
    <definedName name="Don_4" hidden="1">#REF!</definedName>
    <definedName name="Don_5" hidden="1">#REF!</definedName>
    <definedName name="Don_6" hidden="1">#REF!</definedName>
    <definedName name="Don_7" hidden="1">#REF!</definedName>
    <definedName name="Don_8" hidden="1">#REF!</definedName>
    <definedName name="Don_9" hidden="1">#REF!</definedName>
    <definedName name="DPLT">'[3]C. Input'!$F$166</definedName>
    <definedName name="DR">'[3]C. Input'!$F$23</definedName>
    <definedName name="DR_1">#N/A</definedName>
    <definedName name="ED8_BIOFLORA_Print">#REF!</definedName>
    <definedName name="EEI">'[3]C. Input'!$F$205</definedName>
    <definedName name="EFF_DATE">'[1]Header Data'!#REF!</definedName>
    <definedName name="EGR">#N/A</definedName>
    <definedName name="EGR1X">#REF!</definedName>
    <definedName name="EIGHT">#N/A</definedName>
    <definedName name="ELEVEN">#N/A</definedName>
    <definedName name="END">#REF!</definedName>
    <definedName name="ENERGY">#REF!</definedName>
    <definedName name="ENERGY_SUP">[6]FERCFACT!#REF!</definedName>
    <definedName name="ENERGY1">#N/A</definedName>
    <definedName name="ENVIRONMENTAL">#REF!</definedName>
    <definedName name="EPRI">'[3]C. Input'!$F$203</definedName>
    <definedName name="EST_BY_ACCT">#REF!</definedName>
    <definedName name="F">'[3]C. Input'!$F$72</definedName>
    <definedName name="FACE">#REF!</definedName>
    <definedName name="FACTORS">#REF!</definedName>
    <definedName name="FACTRS">#REF!</definedName>
    <definedName name="FF1_INPUT">'[4]FERC Form 1 data'!$B$7:$L$89</definedName>
    <definedName name="FF1_INPUT_columns">'[4]FERC Form 1 data'!$B$6:$L$6</definedName>
    <definedName name="FIVE">#N/A</definedName>
    <definedName name="FOUR">#N/A</definedName>
    <definedName name="FREV">'[3]C. Input'!$F$295</definedName>
    <definedName name="GDR">'[3]C. Input'!$F$237</definedName>
    <definedName name="GDX">'[3]C. Input'!$F$309</definedName>
    <definedName name="GDX_TD">'[3]C. Input'!#REF!</definedName>
    <definedName name="gIsBlank" hidden="1">ISBLANK(gIsRef)</definedName>
    <definedName name="gIsError" hidden="1">ISERROR(gIsRef)</definedName>
    <definedName name="gIsInPrintArea" hidden="1">NOT(ISERROR(gIsRef !Print_Area))</definedName>
    <definedName name="gIsInPrintTitles" hidden="1">NOT(ISERROR(gIsRef !Print_Titles))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>#REF!</definedName>
    <definedName name="GJC_04">#REF!</definedName>
    <definedName name="GJC_09">#REF!</definedName>
    <definedName name="GPLT">'[3]C. Input'!$F$168</definedName>
    <definedName name="HCTextLen">#REF!</definedName>
    <definedName name="head">#REF!</definedName>
    <definedName name="HONTSR">'[3]A.2 PTP'!$P$333</definedName>
    <definedName name="HPNTSR">'[3]A.2 PTP'!$P$332</definedName>
    <definedName name="IMAX1">#REF!</definedName>
    <definedName name="IMAX2">#REF!</definedName>
    <definedName name="IMAX3">#REF!</definedName>
    <definedName name="IncomeStatement">#REF!</definedName>
    <definedName name="IND.MAX">#N/A</definedName>
    <definedName name="IND.MAX1">#N/A</definedName>
    <definedName name="INPUT">#N/A</definedName>
    <definedName name="INPUT_AREA">#REF!</definedName>
    <definedName name="INPUT_DATA">#REF!</definedName>
    <definedName name="Input_Range">'[8]Nonlevelized-IOU'!$K$7,'[8]Nonlevelized-IOU'!$D$10,'[8]Nonlevelized-IOU'!$I$26,'[8]Nonlevelized-IOU'!$D$89:$D$92,'[8]Nonlevelized-IOU'!$D$97:$D$100,'[8]Nonlevelized-IOU'!$D$113:$D$116,'[8]Nonlevelized-IOU'!$D$124:$D$125,'[8]Nonlevelized-IOU'!$D$162,'[8]Nonlevelized-IOU'!$D$164:$D$165,'[8]Nonlevelized-IOU'!$D$167,'[8]Nonlevelized-IOU'!$D$174:$D$175,'[8]Nonlevelized-IOU'!$D$181,'[8]Nonlevelized-IOU'!$D$184,'[8]Nonlevelized-IOU'!$I$233:$I$234,'[8]Nonlevelized-IOU'!$D$250:$D$253,'[8]Nonlevelized-IOU'!$D$257:$D$259,'[8]Nonlevelized-IOU'!$I$263,'[8]Nonlevelized-IOU'!$I$265,'[8]Nonlevelized-IOU'!$I$268,'[8]Nonlevelized-IOU'!$D$274:$D$275,'[8]Nonlevelized-IOU'!$I$289,'[8]Nonlevelized-IOU'!$D$325:$D$327</definedName>
    <definedName name="Inputs_EndYrBal">[4]Inputs!$E$16:$E$73</definedName>
    <definedName name="Inputs_EndYrBal_prior">[4]Inputs!$D$16:$D$73</definedName>
    <definedName name="Inputs_FF1_Map">[4]Inputs!$F$16:$F$73</definedName>
    <definedName name="IPP">'[3]C. Input'!#REF!</definedName>
    <definedName name="IPPINT">'[3]C. Input'!#REF!</definedName>
    <definedName name="IPPIRB">'[3]C. Input'!#REF!</definedName>
    <definedName name="IPPRB">'[3]C. Input'!#REF!</definedName>
    <definedName name="ITC">'[3]C. Input'!$F$146</definedName>
    <definedName name="ITCWO">'[3]C. Input'!$F$325</definedName>
    <definedName name="JanCP">#REF!</definedName>
    <definedName name="jor">#REF!</definedName>
    <definedName name="JOUR_ENTRY">#REF!</definedName>
    <definedName name="JUL">#N/A</definedName>
    <definedName name="JUN">#N/A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eft">OFFSET(!A1,0,-1)</definedName>
    <definedName name="LFTSR">'[3]A.2 PTP'!$P$230</definedName>
    <definedName name="LOCATE3">#N/A</definedName>
    <definedName name="LOCTABLE">#REF!</definedName>
    <definedName name="LOCTextLen">#REF!</definedName>
    <definedName name="losses">#REF!</definedName>
    <definedName name="LRG_GE">#REF!</definedName>
    <definedName name="LRG_GJ">#REF!</definedName>
    <definedName name="LYN">#REF!</definedName>
    <definedName name="M">[6]FERCFACT!#REF!</definedName>
    <definedName name="MACRO">#N/A</definedName>
    <definedName name="MAIN">#N/A</definedName>
    <definedName name="MAR">#N/A</definedName>
    <definedName name="MAY">#N/A</definedName>
    <definedName name="MENUALL">#N/A</definedName>
    <definedName name="MENUALLOC">#N/A</definedName>
    <definedName name="MENUDBASE">#N/A</definedName>
    <definedName name="MENUDBS">#N/A</definedName>
    <definedName name="MENUPIC">#N/A</definedName>
    <definedName name="MENUPICK">#N/A</definedName>
    <definedName name="MENUPRNT">#N/A</definedName>
    <definedName name="MENUPRST">#N/A</definedName>
    <definedName name="MFTSR">'[3]A.2 PTP'!$P$276</definedName>
    <definedName name="Mo_roll">#REF!</definedName>
    <definedName name="MONTHS">#N/A</definedName>
    <definedName name="MOVE">#N/A</definedName>
    <definedName name="MREV">'[3]C. Input'!$F$295</definedName>
    <definedName name="MS">'[3]C. Input'!$F$242</definedName>
    <definedName name="MTH">#N/A</definedName>
    <definedName name="N_A">'[3]C. Input'!#REF!</definedName>
    <definedName name="NCP">#N/A</definedName>
    <definedName name="NCP_1">#N/A</definedName>
    <definedName name="NCPK1">#N/A</definedName>
    <definedName name="NCPK1X">#REF!</definedName>
    <definedName name="NCPK2">#REF!</definedName>
    <definedName name="NCPK2X">#REF!</definedName>
    <definedName name="NCPK3">#REF!</definedName>
    <definedName name="NET_TO_ZERO">#REF!</definedName>
    <definedName name="NETWK_TRANS_PK_RPT_Print_Area">#REF!</definedName>
    <definedName name="NINE">#N/A</definedName>
    <definedName name="NoErrMsg">#REF!</definedName>
    <definedName name="NormErrMsg">#REF!</definedName>
    <definedName name="NOTE">#REF!</definedName>
    <definedName name="NOTE_A">#REF!</definedName>
    <definedName name="NOTE_B">#REF!</definedName>
    <definedName name="NOTE2">#REF!</definedName>
    <definedName name="NOV">#N/A</definedName>
    <definedName name="NTDR">'[3]C. Input'!$F$234</definedName>
    <definedName name="NTPLT">'[3]C. Input'!$F$164</definedName>
    <definedName name="NTSRR">'[3]B.2 NITS '!$P$220</definedName>
    <definedName name="NvsASD">"V1998-12-31"</definedName>
    <definedName name="NvsAutoDrillOk">"VN"</definedName>
    <definedName name="NvsElapsedTime">0.0393244212973514</definedName>
    <definedName name="NvsEndTime">36169.1265847222</definedName>
    <definedName name="NvsInstSpec">"%"</definedName>
    <definedName name="NvsLayoutType">"M3"</definedName>
    <definedName name="NvsNplSpec">"%,X,RZF..,CZF.."</definedName>
    <definedName name="NvsPanelEffdt">"V2050-01-01"</definedName>
    <definedName name="NvsPanelSetid">"VENT01"</definedName>
    <definedName name="NvsReqBU">"VENT02"</definedName>
    <definedName name="NvsReqBUOnly">"VY"</definedName>
    <definedName name="NvsTransLed">"VN"</definedName>
    <definedName name="NvsTreeASD">"V1998-12-31"</definedName>
    <definedName name="NvsValTbl.ACCOUNT">"GL_ACCOUNT_TBL"</definedName>
    <definedName name="NvsValTbl.E_LEGAL_ENTITY">"E_LE_TBL"</definedName>
    <definedName name="OCT">#N/A</definedName>
    <definedName name="ONE">#N/A</definedName>
    <definedName name="OTR_TST">'[3]A.2 PTP'!$P$129</definedName>
    <definedName name="P_TYPE">#N/A</definedName>
    <definedName name="PAGE.1">#REF!</definedName>
    <definedName name="PAGE.2">#REF!</definedName>
    <definedName name="PAGE.4">#REF!</definedName>
    <definedName name="PAGE.5">#REF!</definedName>
    <definedName name="PAGE.6">#REF!</definedName>
    <definedName name="PAGE.7">#REF!</definedName>
    <definedName name="PAGE_2A">#REF!</definedName>
    <definedName name="PAGE_3B">#REF!</definedName>
    <definedName name="PAGE1">[6]FERCFACT!#REF!</definedName>
    <definedName name="page10">'[9]W&amp;S by group'!#REF!</definedName>
    <definedName name="page11">'[9]W&amp;S by group'!#REF!</definedName>
    <definedName name="page12">'[9]W&amp;S by group'!#REF!</definedName>
    <definedName name="page13">'[9]W&amp;S by group'!#REF!</definedName>
    <definedName name="page14">'[9]W&amp;S by group'!#REF!</definedName>
    <definedName name="page15">'[9]W&amp;S by group'!#REF!</definedName>
    <definedName name="page16">'[9]W&amp;S by group'!#REF!</definedName>
    <definedName name="PAGE1A">#REF!</definedName>
    <definedName name="PAGE2">#REF!</definedName>
    <definedName name="PAGE3">[6]FERCFACT!#REF!</definedName>
    <definedName name="PAGE3A">#REF!</definedName>
    <definedName name="PAGE4">#REF!</definedName>
    <definedName name="PAGE4A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A">#REF!</definedName>
    <definedName name="PageB">#REF!</definedName>
    <definedName name="PageC">#REF!</definedName>
    <definedName name="PEAK">#N/A</definedName>
    <definedName name="PF">'[3]C. Input'!$F$35</definedName>
    <definedName name="PF_EAI">'[3]C. Input'!$I$35</definedName>
    <definedName name="PF_EGSI">'[3]C. Input'!$L$35</definedName>
    <definedName name="PF_ELI">'[3]C. Input'!$O$35</definedName>
    <definedName name="PF_EMI">'[3]C. Input'!$R$35</definedName>
    <definedName name="PF_ENOI">'[3]C. Input'!$X$35</definedName>
    <definedName name="PK_1">#N/A</definedName>
    <definedName name="PPLT">'[3]C. Input'!$F$152</definedName>
    <definedName name="PPT">'[3]C. Input'!$F$244</definedName>
    <definedName name="PR">'[3]C. Input'!$F$25</definedName>
    <definedName name="_xlnm.Print_Area" localSheetId="0">'WP1 - rate base'!$A$1:$D$40</definedName>
    <definedName name="_xlnm.Print_Area" localSheetId="1">'WP2 - expenses'!$A$1:$D$26</definedName>
    <definedName name="_xlnm.Print_Area" localSheetId="2">'WP3 - cost of capital'!$A$1:$H$40</definedName>
    <definedName name="_xlnm.Print_Area">'[2]BC 2 2005BC'!#REF!</definedName>
    <definedName name="PRINT_AREA_MI">'[2]BC 2 2005BC'!#REF!</definedName>
    <definedName name="Print_Area_MI.1">#REF!</definedName>
    <definedName name="PRINTFILE">#REF!</definedName>
    <definedName name="PROJ_WOTextLen">#REF!</definedName>
    <definedName name="Projection">'[4]Appendix A'!$H$7</definedName>
    <definedName name="PSLJ8LG">#N/A</definedName>
    <definedName name="PSOKI6">#N/A</definedName>
    <definedName name="PXAG">'[3]C. Input'!$F$185</definedName>
    <definedName name="PXAG_561">'[3]C. Input'!#REF!</definedName>
    <definedName name="PXAG_EAI">'[3]C. Input'!#REF!</definedName>
    <definedName name="PXAG_EGSI">'[3]C. Input'!#REF!</definedName>
    <definedName name="PXAG_ELI">'[3]C. Input'!#REF!</definedName>
    <definedName name="PXAG_EMI">'[3]C. Input'!#REF!</definedName>
    <definedName name="PXAG_ENOI">'[3]C. Input'!#REF!</definedName>
    <definedName name="PXAGBAD">'[3]C. Input'!#REF!</definedName>
    <definedName name="PYTX">'[3]C. Input'!$F$220</definedName>
    <definedName name="Q">#REF!</definedName>
    <definedName name="RA">'[3]C. Input'!$F$343</definedName>
    <definedName name="RECAP">#REF!</definedName>
    <definedName name="_xlnm.Recorder">#REF!</definedName>
    <definedName name="RES_CPB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D">#REF!</definedName>
    <definedName name="right">OFFSET(!A1,0,1)</definedName>
    <definedName name="RRE">'[3]C. Input'!$F$207</definedName>
    <definedName name="RTX">'[3]C. Input'!$F$222</definedName>
    <definedName name="S">'[3]C. Input'!$F$76</definedName>
    <definedName name="SAPBEXrevision" hidden="1">1</definedName>
    <definedName name="SAPBEXsysID" hidden="1">"BWP"</definedName>
    <definedName name="SAPBEXwbID" hidden="1">"45EQYSCWE9WJMGB34OOD1BOQZ"</definedName>
    <definedName name="SECUR_GI">'[3]C. Input'!$F$353</definedName>
    <definedName name="SECUR_IS">'[3]C. Input'!$F$357</definedName>
    <definedName name="SECUR_KR">'[3]C. Input'!$F$349</definedName>
    <definedName name="SELECT">#N/A</definedName>
    <definedName name="SEP">#N/A</definedName>
    <definedName name="SEVEN">#N/A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>#N/A</definedName>
    <definedName name="SORT">#N/A</definedName>
    <definedName name="SPACE">#N/A</definedName>
    <definedName name="Spot_Purchases_and_Tailgate">#REF!</definedName>
    <definedName name="SPOTE_04">#REF!</definedName>
    <definedName name="START">#REF!</definedName>
    <definedName name="STARTCR">#REF!</definedName>
    <definedName name="STARTDR">#REF!</definedName>
    <definedName name="SUBTITLE">#N/A</definedName>
    <definedName name="SUMMARY">#REF!</definedName>
    <definedName name="SUPPORTING_DATA_TO_UPLOAD">#REF!</definedName>
    <definedName name="suz">'[2]BC 2 2005BC'!#REF!</definedName>
    <definedName name="TABLE4_1">#REF!</definedName>
    <definedName name="TABLE4_2">#REF!</definedName>
    <definedName name="TDR_ITC">'[3]C. Input'!#REF!</definedName>
    <definedName name="TDR_TD">'[3]C. Input'!#REF!</definedName>
    <definedName name="TDRXS">'[3]C. Input'!$F$234</definedName>
    <definedName name="TDX">'[3]C. Input'!$F$304</definedName>
    <definedName name="TDX_TD">'[3]C. Input'!#REF!</definedName>
    <definedName name="TEN">#N/A</definedName>
    <definedName name="TEQ">'[3]C. Input'!$F$277</definedName>
    <definedName name="test" hidden="1">{"LBO Summary",#N/A,FALSE,"Summary"}</definedName>
    <definedName name="test1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4" hidden="1">{"assumptions",#N/A,FALSE,"Scenario 1";"valuation",#N/A,FALSE,"Scenario 1"}</definedName>
    <definedName name="test6" hidden="1">{"LBO Summary",#N/A,FALSE,"Summary"}</definedName>
    <definedName name="TextRefCopyRangeCount" hidden="1">1</definedName>
    <definedName name="THREE">#N/A</definedName>
    <definedName name="TKW">'[3]C. Input'!$F$330</definedName>
    <definedName name="TKWS">'[3]C. Input'!#REF!</definedName>
    <definedName name="TL">'[3]C. Input'!$F$178</definedName>
    <definedName name="TL_561">'[3]C. Input'!#REF!</definedName>
    <definedName name="TLR_TST">'[3]A.2 PTP'!$P$91</definedName>
    <definedName name="Toggle">'[4]Appendix A'!$H$7</definedName>
    <definedName name="TOM">'[3]C. Input'!$F$270</definedName>
    <definedName name="TOM_EAI">'[3]C. Input'!#REF!</definedName>
    <definedName name="TOM_EGSI">'[3]C. Input'!#REF!</definedName>
    <definedName name="TOM_ELI">'[3]C. Input'!#REF!</definedName>
    <definedName name="TOM_EMI">'[3]C. Input'!#REF!</definedName>
    <definedName name="TOM_ENOI">'[3]C. Input'!#REF!</definedName>
    <definedName name="TOM_ICTC">'[3]C. Input'!#REF!</definedName>
    <definedName name="TOTAL">#REF!</definedName>
    <definedName name="TPLT">'[3]C. Input'!$F$161</definedName>
    <definedName name="TPLT_ITC">'[3]C. Input'!#REF!</definedName>
    <definedName name="TPLTXS">'[3]C. Input'!$F$164</definedName>
    <definedName name="TPR_TST">'[3]A.2 PTP'!$P$75</definedName>
    <definedName name="TRB">'[3]A.2 PTP'!$P$165</definedName>
    <definedName name="TREV">'[3]C. Input'!$F$287</definedName>
    <definedName name="True_up">'[4]Appendix A'!$H$6</definedName>
    <definedName name="TWELVE">#N/A</definedName>
    <definedName name="TWO">#N/A</definedName>
    <definedName name="TX">'[3]A.2 PTP'!$P$31</definedName>
    <definedName name="TXO">'[3]C. Input'!$F$215</definedName>
    <definedName name="TXP_TST">'[3]A.2 PTP'!$P$212</definedName>
    <definedName name="TYE">#N/A</definedName>
    <definedName name="TYE_1">#N/A</definedName>
    <definedName name="TYPETextLen">#REF!</definedName>
    <definedName name="Underground_Storage_Activity">#REF!</definedName>
    <definedName name="URA">'[3]C. Input'!$F$337</definedName>
    <definedName name="Value" hidden="1">{"assumptions",#N/A,FALSE,"Scenario 1";"valuation",#N/A,FALSE,"Scenario 1"}</definedName>
    <definedName name="VSPAE">'[3]C. Input'!#REF!</definedName>
    <definedName name="VSPRB">'[3]C. Input'!#REF!</definedName>
    <definedName name="WELL_HEAD_ESTIMATES">#REF!</definedName>
    <definedName name="WFTSR">'[3]A.2 PTP'!$P$282</definedName>
    <definedName name="WITHSTD">#REF!</definedName>
    <definedName name="wrn.All._.Pages." hidden="1">{#N/A,#N/A,FALSE,"Cover";#N/A,#N/A,FALSE,"Lead Sheet";#N/A,#N/A,FALSE,"T-Accounts";#N/A,#N/A,FALSE,"Ins &amp; Prem ActualEstimates"}</definedName>
    <definedName name="wrn.ARKANSAS." hidden="1">{#N/A,#N/A,FALSE,"LOCAL.XLS"}</definedName>
    <definedName name="wrn.CP._.Demand.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LOUISIANA." hidden="1">{#N/A,#N/A,FALSE,"LOCAL.XLS"}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vatelecform." hidden="1">{#N/A,#N/A,FALSE,"TD 1";#N/A,#N/A,FALSE,"TD 2";#N/A,#N/A,FALSE,"TD 3";#N/A,#N/A,FALSE,"TD 4";#N/A,#N/A,FALSE,"TD 5A";#N/A,#N/A,FALSE,"TD 5B";#N/A,#N/A,FALSE,"TD 6A";#N/A,#N/A,FALSE,"TD 6B";#N/A,#N/A,FALSE,"TD 7";#N/A,#N/A,FALSE,"TD 8";#N/A,#N/A,FALSE,"TD 9A";#N/A,#N/A,FALSE,"TD 9B";#N/A,#N/A,FALSE,"TD 10";#N/A,#N/A,FALSE,"TD 11";#N/A,#N/A,FALSE,"TD 12";#N/A,#N/A,FALSE,"TD DEC"}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ummary." hidden="1">{#N/A,#N/A,FALSE,"AP&amp;L"}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LRG_GE">#REF!</definedName>
    <definedName name="XLRG_GJ">#REF!</definedName>
    <definedName name="Zone_Inputs">'[8]Attachment O'!$I$19,'[8]Attachment O'!$I$24,'[8]Attachment O'!$D$36:$D$37,'[8]Attachment O'!$D$82:$D$86,'[8]Attachment O'!$D$90:$D$94,'[8]Attachment O'!$D$106:$D$112,'[8]Attachment O'!$D$116,'[8]Attachment O'!$D$120:$D$121,'[8]Attachment O'!$D$139:$D$146,'[8]Attachment O'!$D$150:$D$154,'[8]Attachment O'!$D$159:$D$160,'[8]Attachment O'!$D$162:$D$165,'[8]Attachment O'!$D$174,'[8]Attachment O'!$D$174,'[8]Attachment O'!$D$178,'[8]Attachment O'!$I$188,'[8]Attachment O'!$D$188,'[8]Attachment O'!$D$192,'[8]Attachment O'!$I$192,'[8]Attachment O'!$I$207:$I$208,'[8]Attachment O'!$D$214:$D$217,'[8]Attachment O'!$D$221:$D$223,'[8]Attachment O'!$I$227,'[8]Attachment O'!$I$229,'[8]Attachment O'!$I$232,'[8]Attachment O'!$D$238:$D$239,'[8]Attachment O'!$I$243,'[8]Attachment O'!$I$246:$I$249,'[8]Attachment O'!$D$280:$D$282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6" l="1"/>
  <c r="C14" i="6"/>
  <c r="C20" i="6"/>
  <c r="B43" i="7"/>
  <c r="C35" i="7"/>
  <c r="H35" i="7"/>
  <c r="F35" i="7"/>
  <c r="C41" i="7"/>
  <c r="H41" i="7"/>
  <c r="F41" i="7"/>
  <c r="F43" i="7"/>
  <c r="E26" i="6"/>
  <c r="C15" i="3"/>
  <c r="C19" i="3"/>
  <c r="C21" i="3"/>
  <c r="C23" i="3"/>
  <c r="C25" i="3"/>
  <c r="E27" i="6"/>
  <c r="E28" i="6"/>
  <c r="B23" i="7"/>
  <c r="C15" i="7"/>
  <c r="H15" i="7"/>
  <c r="F15" i="7"/>
  <c r="C21" i="7"/>
  <c r="H21" i="7"/>
  <c r="F21" i="7"/>
  <c r="F23" i="7"/>
  <c r="C26" i="6"/>
  <c r="C27" i="6"/>
  <c r="C28" i="6"/>
  <c r="E30" i="6"/>
  <c r="E12" i="6"/>
  <c r="E14" i="6"/>
  <c r="E16" i="6"/>
  <c r="E20" i="6"/>
  <c r="G26" i="6"/>
  <c r="F15" i="3"/>
  <c r="F19" i="3"/>
  <c r="F21" i="3"/>
  <c r="F23" i="3"/>
  <c r="F25" i="3"/>
  <c r="G27" i="6"/>
  <c r="G28" i="6"/>
  <c r="G30" i="6"/>
  <c r="I30" i="6"/>
  <c r="G14" i="6"/>
  <c r="H38" i="7"/>
  <c r="H43" i="7"/>
  <c r="C43" i="7"/>
  <c r="H18" i="7"/>
  <c r="H23" i="7"/>
  <c r="C23" i="7"/>
</calcChain>
</file>

<file path=xl/sharedStrings.xml><?xml version="1.0" encoding="utf-8"?>
<sst xmlns="http://schemas.openxmlformats.org/spreadsheetml/2006/main" count="85" uniqueCount="54">
  <si>
    <t>Entergy New Orleans, LLC</t>
  </si>
  <si>
    <t>NOPS</t>
  </si>
  <si>
    <t>Rate Base</t>
  </si>
  <si>
    <t>Item</t>
  </si>
  <si>
    <t>1st Full Year</t>
  </si>
  <si>
    <t xml:space="preserve"> Rate Base</t>
  </si>
  <si>
    <t xml:space="preserve">  A. Plant In Service</t>
  </si>
  <si>
    <t>(1)</t>
  </si>
  <si>
    <t xml:space="preserve">  B. Accumulated Depreciation</t>
  </si>
  <si>
    <t xml:space="preserve">  C. Accumulated Deferred Income Taxes</t>
  </si>
  <si>
    <t xml:space="preserve">  D. Inventory</t>
  </si>
  <si>
    <t xml:space="preserve">  E. Rate Base</t>
  </si>
  <si>
    <t>Expenses</t>
  </si>
  <si>
    <t>First Full Year of Operation</t>
  </si>
  <si>
    <t xml:space="preserve"> A. Operation and Maintenance Expense</t>
  </si>
  <si>
    <t xml:space="preserve">   1. Payroll</t>
  </si>
  <si>
    <t xml:space="preserve"> </t>
  </si>
  <si>
    <t xml:space="preserve">   2. O&amp;M - Fixed, excluding payroll</t>
  </si>
  <si>
    <t xml:space="preserve">   3. O&amp;M - Variable, excluding payroll</t>
  </si>
  <si>
    <t xml:space="preserve">   4. Total Operation and Maintenance Expense</t>
  </si>
  <si>
    <t xml:space="preserve"> B. Other Operating Expenses</t>
  </si>
  <si>
    <t xml:space="preserve">   1. Insurance</t>
  </si>
  <si>
    <t xml:space="preserve">   2. Property Tax</t>
  </si>
  <si>
    <t xml:space="preserve">   3. Depreciation and Amortization Expense</t>
  </si>
  <si>
    <t xml:space="preserve">   4. Total Other Operating Expense</t>
  </si>
  <si>
    <t xml:space="preserve"> C. Total Operating Expenses</t>
  </si>
  <si>
    <t xml:space="preserve">Capital Structure, Cost of Capital Components, Weighted Average Cost of Capital Components </t>
  </si>
  <si>
    <t>ACTUAL</t>
  </si>
  <si>
    <t>WEIGHTED COST RATE</t>
  </si>
  <si>
    <t>CAPITAL</t>
  </si>
  <si>
    <t>COST</t>
  </si>
  <si>
    <t>BEFORE</t>
  </si>
  <si>
    <t>RETURN ON</t>
  </si>
  <si>
    <t>DESCRIPTION</t>
  </si>
  <si>
    <t>AMOUNT</t>
  </si>
  <si>
    <t>RATIO</t>
  </si>
  <si>
    <t>RATE</t>
  </si>
  <si>
    <t>TAX</t>
  </si>
  <si>
    <t>RATE BASE</t>
  </si>
  <si>
    <t>LONG TERM BOND DEBT</t>
  </si>
  <si>
    <t>PREFERRED STOCK</t>
  </si>
  <si>
    <t>COMMON EQUITY</t>
  </si>
  <si>
    <t>TOTAL CAPITALIZATION</t>
  </si>
  <si>
    <t>N/A</t>
  </si>
  <si>
    <t>Note 1:  This amount excludes the related transmission investment, which is included in Adjustment AJ14 in the Electric Cost of Service Studies.</t>
  </si>
  <si>
    <t>Revenue Requirement</t>
  </si>
  <si>
    <t>Revenue Requirement - Return on Rate Base</t>
  </si>
  <si>
    <t>Operating Expenses</t>
  </si>
  <si>
    <t>As Filed</t>
  </si>
  <si>
    <t>As Adjusted</t>
  </si>
  <si>
    <t>ROE Change</t>
  </si>
  <si>
    <t>Depreciation Change</t>
  </si>
  <si>
    <t>Difference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</si>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</sst>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0.0000%"/>
  </numFmts>
  <fonts count="10" x14ac:knownFonts="1"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Helv"/>
    </font>
    <font>
      <sz val="8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8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9" fontId="9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1"/>
    <xf numFmtId="37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3" fontId="2" fillId="0" borderId="0" xfId="1" applyNumberFormat="1"/>
    <xf numFmtId="164" fontId="1" fillId="0" borderId="0" xfId="3" applyNumberFormat="1" applyFont="1"/>
    <xf numFmtId="3" fontId="2" fillId="0" borderId="0" xfId="4" applyNumberFormat="1" applyFont="1"/>
    <xf numFmtId="0" fontId="1" fillId="0" borderId="0" xfId="1" applyFont="1"/>
    <xf numFmtId="3" fontId="2" fillId="0" borderId="2" xfId="4" applyNumberFormat="1" applyFont="1" applyBorder="1"/>
    <xf numFmtId="0" fontId="3" fillId="0" borderId="0" xfId="1" applyFont="1"/>
    <xf numFmtId="3" fontId="2" fillId="0" borderId="3" xfId="4" applyNumberFormat="1" applyFont="1" applyBorder="1"/>
    <xf numFmtId="3" fontId="3" fillId="0" borderId="4" xfId="4" applyNumberFormat="1" applyFont="1" applyBorder="1"/>
    <xf numFmtId="164" fontId="2" fillId="0" borderId="0" xfId="5" applyNumberFormat="1"/>
    <xf numFmtId="164" fontId="2" fillId="0" borderId="0" xfId="1" applyNumberFormat="1"/>
    <xf numFmtId="164" fontId="3" fillId="0" borderId="0" xfId="5" applyNumberFormat="1" applyFont="1"/>
    <xf numFmtId="37" fontId="3" fillId="0" borderId="0" xfId="1" applyNumberFormat="1" applyFont="1"/>
    <xf numFmtId="0" fontId="3" fillId="0" borderId="0" xfId="1" applyFont="1" applyAlignment="1">
      <alignment horizontal="centerContinuous" wrapText="1"/>
    </xf>
    <xf numFmtId="0" fontId="2" fillId="0" borderId="0" xfId="1" applyAlignment="1">
      <alignment horizontal="centerContinuous" wrapText="1"/>
    </xf>
    <xf numFmtId="0" fontId="2" fillId="0" borderId="0" xfId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37" fontId="2" fillId="0" borderId="0" xfId="3" applyNumberFormat="1" applyFont="1" applyAlignment="1">
      <alignment wrapText="1"/>
    </xf>
    <xf numFmtId="165" fontId="1" fillId="0" borderId="0" xfId="5" applyNumberFormat="1" applyFont="1" applyAlignment="1">
      <alignment horizontal="left"/>
    </xf>
    <xf numFmtId="37" fontId="2" fillId="0" borderId="0" xfId="1" applyNumberFormat="1"/>
    <xf numFmtId="165" fontId="2" fillId="0" borderId="0" xfId="5" applyNumberFormat="1" applyAlignment="1">
      <alignment horizontal="left"/>
    </xf>
    <xf numFmtId="37" fontId="2" fillId="0" borderId="4" xfId="1" applyNumberFormat="1" applyBorder="1"/>
    <xf numFmtId="5" fontId="2" fillId="0" borderId="0" xfId="1" applyNumberFormat="1"/>
    <xf numFmtId="0" fontId="2" fillId="0" borderId="0" xfId="2" applyFont="1" applyAlignment="1">
      <alignment vertical="center"/>
    </xf>
    <xf numFmtId="37" fontId="2" fillId="0" borderId="2" xfId="1" applyNumberFormat="1" applyBorder="1"/>
    <xf numFmtId="0" fontId="2" fillId="0" borderId="0" xfId="7" applyFont="1"/>
    <xf numFmtId="0" fontId="3" fillId="0" borderId="0" xfId="7" quotePrefix="1" applyFont="1" applyAlignment="1">
      <alignment horizontal="right"/>
    </xf>
    <xf numFmtId="0" fontId="2" fillId="0" borderId="0" xfId="7" applyFont="1" applyAlignment="1">
      <alignment vertical="center"/>
    </xf>
    <xf numFmtId="0" fontId="3" fillId="0" borderId="0" xfId="7" applyFont="1" applyAlignment="1">
      <alignment horizontal="centerContinuous"/>
    </xf>
    <xf numFmtId="0" fontId="2" fillId="0" borderId="0" xfId="7" applyFont="1" applyAlignment="1">
      <alignment horizontal="centerContinuous"/>
    </xf>
    <xf numFmtId="0" fontId="2" fillId="0" borderId="0" xfId="7" quotePrefix="1" applyFont="1" applyAlignment="1">
      <alignment horizontal="center"/>
    </xf>
    <xf numFmtId="0" fontId="2" fillId="0" borderId="0" xfId="7" applyFont="1" applyAlignment="1">
      <alignment horizontal="center"/>
    </xf>
    <xf numFmtId="0" fontId="2" fillId="0" borderId="2" xfId="7" applyFont="1" applyBorder="1" applyAlignment="1">
      <alignment horizontal="centerContinuous"/>
    </xf>
    <xf numFmtId="0" fontId="7" fillId="0" borderId="0" xfId="7" applyFont="1" applyAlignment="1">
      <alignment horizontal="center"/>
    </xf>
    <xf numFmtId="0" fontId="2" fillId="0" borderId="0" xfId="7" applyFont="1" applyAlignment="1">
      <alignment horizontal="fill"/>
    </xf>
    <xf numFmtId="4" fontId="2" fillId="0" borderId="0" xfId="4" applyFont="1"/>
    <xf numFmtId="0" fontId="3" fillId="0" borderId="0" xfId="7" applyFont="1" applyAlignment="1">
      <alignment horizontal="left"/>
    </xf>
    <xf numFmtId="0" fontId="2" fillId="0" borderId="0" xfId="7" quotePrefix="1" applyFont="1" applyAlignment="1">
      <alignment horizontal="left"/>
    </xf>
    <xf numFmtId="37" fontId="2" fillId="0" borderId="0" xfId="7" applyNumberFormat="1" applyFont="1"/>
    <xf numFmtId="10" fontId="2" fillId="0" borderId="0" xfId="7" applyNumberFormat="1" applyFont="1"/>
    <xf numFmtId="166" fontId="2" fillId="0" borderId="0" xfId="7" applyNumberFormat="1" applyFont="1"/>
    <xf numFmtId="37" fontId="2" fillId="0" borderId="2" xfId="7" applyNumberFormat="1" applyFont="1" applyBorder="1"/>
    <xf numFmtId="10" fontId="2" fillId="0" borderId="2" xfId="7" applyNumberFormat="1" applyFont="1" applyBorder="1"/>
    <xf numFmtId="10" fontId="7" fillId="0" borderId="0" xfId="7" applyNumberFormat="1" applyFont="1"/>
    <xf numFmtId="166" fontId="8" fillId="0" borderId="0" xfId="7" applyNumberFormat="1" applyFont="1"/>
    <xf numFmtId="10" fontId="2" fillId="0" borderId="0" xfId="7" applyNumberFormat="1" applyFont="1" applyAlignment="1">
      <alignment horizontal="fill"/>
    </xf>
    <xf numFmtId="0" fontId="2" fillId="0" borderId="0" xfId="7" applyFont="1" applyAlignment="1">
      <alignment horizontal="left"/>
    </xf>
    <xf numFmtId="37" fontId="2" fillId="0" borderId="4" xfId="7" applyNumberFormat="1" applyFont="1" applyBorder="1"/>
    <xf numFmtId="10" fontId="2" fillId="0" borderId="4" xfId="7" applyNumberFormat="1" applyFont="1" applyBorder="1"/>
    <xf numFmtId="10" fontId="2" fillId="0" borderId="4" xfId="7" applyNumberFormat="1" applyFont="1" applyBorder="1" applyAlignment="1">
      <alignment horizontal="center"/>
    </xf>
    <xf numFmtId="0" fontId="3" fillId="0" borderId="0" xfId="7" applyFont="1" applyAlignment="1">
      <alignment horizontal="right"/>
    </xf>
    <xf numFmtId="38" fontId="3" fillId="0" borderId="0" xfId="4" applyNumberFormat="1" applyFont="1"/>
    <xf numFmtId="0" fontId="7" fillId="0" borderId="0" xfId="7" applyFont="1" applyAlignment="1">
      <alignment horizontal="left"/>
    </xf>
    <xf numFmtId="165" fontId="2" fillId="0" borderId="0" xfId="5" quotePrefix="1" applyNumberFormat="1" applyAlignment="1">
      <alignment horizontal="left"/>
    </xf>
    <xf numFmtId="0" fontId="2" fillId="0" borderId="0" xfId="1" applyAlignment="1">
      <alignment wrapText="1"/>
    </xf>
    <xf numFmtId="0" fontId="2" fillId="0" borderId="0" xfId="7" quotePrefix="1" applyFont="1" applyAlignment="1">
      <alignment horizontal="center"/>
    </xf>
    <xf numFmtId="0" fontId="2" fillId="0" borderId="0" xfId="7" applyFont="1" applyAlignment="1">
      <alignment horizontal="center"/>
    </xf>
    <xf numFmtId="0" fontId="3" fillId="0" borderId="0" xfId="7" applyFont="1" applyAlignment="1">
      <alignment horizontal="left"/>
    </xf>
    <xf numFmtId="10" fontId="2" fillId="0" borderId="4" xfId="8" applyNumberFormat="1" applyFont="1" applyBorder="1"/>
    <xf numFmtId="10" fontId="2" fillId="0" borderId="0" xfId="8" applyNumberFormat="1" applyFont="1"/>
    <xf numFmtId="5" fontId="2" fillId="0" borderId="2" xfId="1" applyNumberFormat="1" applyBorder="1"/>
    <xf numFmtId="0" fontId="2" fillId="0" borderId="0" xfId="1" applyAlignment="1">
      <alignment horizontal="center"/>
    </xf>
    <xf numFmtId="5" fontId="2" fillId="0" borderId="4" xfId="1" applyNumberFormat="1" applyBorder="1"/>
    <xf numFmtId="0" fontId="2" fillId="0" borderId="0" xfId="1" applyAlignment="1">
      <alignment wrapText="1"/>
    </xf>
    <xf numFmtId="0" fontId="3" fillId="0" borderId="0" xfId="1" applyFont="1" applyAlignment="1">
      <alignment horizontal="center"/>
    </xf>
    <xf numFmtId="37" fontId="3" fillId="0" borderId="1" xfId="1" applyNumberFormat="1" applyFont="1" applyBorder="1" applyAlignment="1">
      <alignment horizontal="center" wrapText="1"/>
    </xf>
    <xf numFmtId="37" fontId="3" fillId="0" borderId="0" xfId="1" applyNumberFormat="1" applyFont="1" applyAlignment="1">
      <alignment horizontal="center"/>
    </xf>
    <xf numFmtId="0" fontId="3" fillId="0" borderId="5" xfId="7" applyFont="1" applyBorder="1" applyAlignment="1">
      <alignment horizontal="center"/>
    </xf>
    <xf numFmtId="0" fontId="3" fillId="0" borderId="6" xfId="7" applyFont="1" applyBorder="1" applyAlignment="1">
      <alignment horizontal="center"/>
    </xf>
    <xf numFmtId="0" fontId="3" fillId="0" borderId="7" xfId="7" applyFont="1" applyBorder="1" applyAlignment="1">
      <alignment horizontal="center"/>
    </xf>
    <xf numFmtId="0" fontId="2" fillId="0" borderId="0" xfId="7" quotePrefix="1" applyFont="1" applyAlignment="1">
      <alignment horizontal="center"/>
    </xf>
    <xf numFmtId="0" fontId="2" fillId="0" borderId="0" xfId="7" applyFont="1" applyAlignment="1">
      <alignment horizontal="center"/>
    </xf>
    <xf numFmtId="0" fontId="3" fillId="0" borderId="0" xfId="7" applyFont="1" applyAlignment="1">
      <alignment horizontal="center"/>
    </xf>
    <xf numFmtId="0" fontId="3" fillId="0" borderId="0" xfId="7" applyFont="1" applyAlignment="1">
      <alignment horizontal="left"/>
    </xf>
  </cellXfs>
  <cellStyles count="9">
    <cellStyle name="Comma 2" xfId="4" xr:uid="{00000000-0005-0000-0000-000000000000}"/>
    <cellStyle name="Currency 2" xfId="3" xr:uid="{00000000-0005-0000-0000-000001000000}"/>
    <cellStyle name="Currency_Revenue Requirement (2)" xfId="5" xr:uid="{00000000-0005-0000-0000-000002000000}"/>
    <cellStyle name="Normal" xfId="0" builtinId="0"/>
    <cellStyle name="Normal 2" xfId="2" xr:uid="{00000000-0005-0000-0000-000004000000}"/>
    <cellStyle name="Normal 3" xfId="7" xr:uid="{00000000-0005-0000-0000-000005000000}"/>
    <cellStyle name="Normal_Revenue Requirement (2)" xfId="1" xr:uid="{00000000-0005-0000-0000-000006000000}"/>
    <cellStyle name="Percent" xfId="8" builtinId="5"/>
    <cellStyle name="Percent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bailey\Local%20Settings\Temporary%20Internet%20Files\OLKA\JE%20130111%20August%202003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transmission%20rate%20case\Last%20File%20Schedules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bnc\regsupt\REGSUPP\FERC\FERC%20-%20OATT\RS1081%20Rate%20Filings\2013%20(2012%20TY)%20ER13-1623\Model%20&amp;%20Filing\Model%20RevReq%202013%20OATT%20-%20Final%20As%20Fil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bnc\regsupt\Data%20(D)\1-Projects\1-%20Projects-Pending\PacifiCorp\Post%20settlement%20Formula%20runs\Issued%20Copy%20of%202013_Projection__Variance_Analy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athas6-xp\cos0699%20case%203137\EXCEL\TGSgas\WP%20A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atioasis.com/TEMP/FERCFAC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bnc\regsupt\Kraft\Special%20Projects\OATT\2001\2001%20OATT%20Rates%20TD%20OMadj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bnc\regsupt\REGSUPP\FERC\MISO\MISO%20OATT%20Tariff\OpCos%20Attmnt%20O%2010-25-2012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ecRate\Info%20from%20Previous%20Cases\COS\W&amp;S%20Ad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ata"/>
      <sheetName val="Data Entry"/>
      <sheetName val="Temp Dat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2"/>
      <sheetName val="AB2"/>
      <sheetName val="AC2"/>
      <sheetName val="AD2"/>
      <sheetName val="AE1"/>
      <sheetName val="AE2"/>
      <sheetName val="AF2 253"/>
      <sheetName val="AF2 254"/>
      <sheetName val="AF2 255"/>
      <sheetName val="AF2 ADIT New"/>
      <sheetName val="AF 253"/>
      <sheetName val="AF 255"/>
      <sheetName val="AF ADIT New"/>
      <sheetName val="AG2 114"/>
      <sheetName val="AG2 182.3"/>
      <sheetName val="AG2 186"/>
      <sheetName val="AG2 190 New"/>
      <sheetName val="AG 114"/>
      <sheetName val="AG 182.3"/>
      <sheetName val="AG 186"/>
      <sheetName val="AG 190 New"/>
      <sheetName val="AH2 Summary"/>
      <sheetName val="AH2 Prod"/>
      <sheetName val="AH2 Prod (2)"/>
      <sheetName val="AH2 Def Fuel"/>
      <sheetName val="AH2 930"/>
      <sheetName val="AH2 Fuel"/>
      <sheetName val="AH2 PurchPower"/>
      <sheetName val="AH Summary"/>
      <sheetName val="AH Prod"/>
      <sheetName val="AH Prod (2)"/>
      <sheetName val="AH Def Fuel"/>
      <sheetName val="AH 930"/>
      <sheetName val="AH Fuel"/>
      <sheetName val="AH PurchPower"/>
      <sheetName val="AI2 P1"/>
      <sheetName val="AI2 P2"/>
      <sheetName val="AI2 P3"/>
      <sheetName val="AI P1"/>
      <sheetName val="AI P2"/>
      <sheetName val="AI P3"/>
      <sheetName val="AI Labor WP"/>
      <sheetName val="AJ2"/>
      <sheetName val="AK2 P1"/>
      <sheetName val="AK2 PropTax"/>
      <sheetName val="AL2 Summary"/>
      <sheetName val="AL2 151"/>
      <sheetName val="AL2 120"/>
      <sheetName val="AL2 154"/>
      <sheetName val="AL2 163"/>
      <sheetName val="AL2 165"/>
      <sheetName val="AL Summary"/>
      <sheetName val="AL 151"/>
      <sheetName val="AL 120"/>
      <sheetName val="AL154"/>
      <sheetName val="AL 163"/>
      <sheetName val="AL 165"/>
      <sheetName val="AM 2"/>
      <sheetName val="AN 2"/>
      <sheetName val="AN"/>
      <sheetName val="AO2 AFUDC"/>
      <sheetName val="AO2 S-T"/>
      <sheetName val="AO2 L-T and Pref rate"/>
      <sheetName val="AO AFUDC"/>
      <sheetName val="AO S-T"/>
      <sheetName val="AO L-T and Pref rate"/>
      <sheetName val="AP-Period II"/>
      <sheetName val="AP"/>
      <sheetName val="AQ 2 AQ 1"/>
      <sheetName val="AQ 2 AQ2"/>
      <sheetName val="AQ AQ 1"/>
      <sheetName val="AQ AQ"/>
      <sheetName val="AR 2 A"/>
      <sheetName val="AR 2 ITC"/>
      <sheetName val="AR A"/>
      <sheetName val="AR ITC"/>
      <sheetName val="AS 2 AS"/>
      <sheetName val="AS AS"/>
      <sheetName val="AT 2 A"/>
      <sheetName val="AT A"/>
      <sheetName val="AU 2 AU"/>
      <sheetName val="AU AU"/>
      <sheetName val="AU AU (2)"/>
      <sheetName val="AV 2 COC"/>
      <sheetName val="AV 2 LTD"/>
      <sheetName val="AV 2 SUN"/>
      <sheetName val="AV 2 PCB"/>
      <sheetName val="AV 2 FMB"/>
      <sheetName val="AV 2 Prfd"/>
      <sheetName val="AV 2 Sheet1"/>
      <sheetName val="AV 2 Common"/>
      <sheetName val="AV 2 Cash Flow"/>
      <sheetName val="AV COC"/>
      <sheetName val="AV LTD"/>
      <sheetName val="AV SUN"/>
      <sheetName val="AV PCB"/>
      <sheetName val="AV FMB"/>
      <sheetName val="AV Prfd"/>
      <sheetName val="AV Sheet1"/>
      <sheetName val="AV Common"/>
      <sheetName val="AW 2 AW-Period II"/>
      <sheetName val="AW AW"/>
      <sheetName val="AW ST Debt Bal"/>
      <sheetName val="AX 2 AX"/>
      <sheetName val="AX AX"/>
      <sheetName val="AY 2 AY"/>
      <sheetName val="AY AY"/>
      <sheetName val="BA 2 BA"/>
      <sheetName val="BA BA"/>
      <sheetName val="BB 2 p1"/>
      <sheetName val="BB p1"/>
      <sheetName val="BC 2 2005BC"/>
      <sheetName val="BC 2000_2003"/>
      <sheetName val="BD 2 BD"/>
      <sheetName val="BD BD"/>
      <sheetName val="BD_6-12-06"/>
      <sheetName val="BG 2 p2"/>
      <sheetName val="BG p2"/>
      <sheetName val="BH 2 p1"/>
      <sheetName val="BH 2 p2"/>
      <sheetName val="BH p1"/>
      <sheetName val="BH p2"/>
      <sheetName val="BI 2 BI"/>
      <sheetName val="BI BI"/>
      <sheetName val="BK 2 BK"/>
      <sheetName val="BL 2 Rate design-Schedule BL"/>
      <sheetName val="BL BI"/>
      <sheetName val="CAPS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.1"/>
      <sheetName val="A.1.1"/>
      <sheetName val="A.2 PTP"/>
      <sheetName val="B.1"/>
      <sheetName val="B.1.1"/>
      <sheetName val="B.2 NITS "/>
      <sheetName val="B.3.1 "/>
      <sheetName val="B.3.2  "/>
      <sheetName val="C. Input"/>
      <sheetName val="D.1 Cost of Capital"/>
      <sheetName val="D.12.1 TREV"/>
      <sheetName val="D.15 Demands"/>
      <sheetName val="D.16.1 Table B SUM"/>
      <sheetName val="D.16.1.1 Table B 2003"/>
      <sheetName val="D.16.1.2 Table B 2004"/>
      <sheetName val="D.16.1.3 Table B 2005"/>
      <sheetName val="D.16.1.4 Table B 2006"/>
      <sheetName val="D.16.1.5 Table B 2007"/>
      <sheetName val="D.16.1.6 Table B 2008"/>
      <sheetName val="D.16.1.7 Table B 2009"/>
      <sheetName val="D.16.1.8 Table B 2010"/>
      <sheetName val="D.16.1.9 Table B 2011"/>
      <sheetName val="D.16.1.10 Table B 2012"/>
      <sheetName val="D.16.2.1"/>
      <sheetName val="D.16.2.2"/>
      <sheetName val="D.16.2.3"/>
      <sheetName val="D.16.2.4"/>
      <sheetName val="D.16.3.1"/>
      <sheetName val="D.16.3.2"/>
      <sheetName val="D.16.3.3"/>
      <sheetName val="D.16.3.4"/>
      <sheetName val="D.16.3.5"/>
      <sheetName val="D.16.3.6"/>
      <sheetName val="D.16.3.7"/>
      <sheetName val="D.16.3.8"/>
      <sheetName val="D.16.3.9"/>
      <sheetName val="D.16.3.10"/>
      <sheetName val="D.16.3.11"/>
      <sheetName val="D.16.3.12"/>
      <sheetName val="D.17.1"/>
      <sheetName val="D.17.2"/>
      <sheetName val="D.17.3"/>
      <sheetName val="PrintModule"/>
    </sheetNames>
    <sheetDataSet>
      <sheetData sheetId="0"/>
      <sheetData sheetId="1"/>
      <sheetData sheetId="2"/>
      <sheetData sheetId="3">
        <row r="31">
          <cell r="P31">
            <v>0.62</v>
          </cell>
        </row>
        <row r="33">
          <cell r="P33">
            <v>0.11559999999999999</v>
          </cell>
        </row>
        <row r="55">
          <cell r="P55">
            <v>4594652900</v>
          </cell>
        </row>
        <row r="75">
          <cell r="P75">
            <v>0.17199999999999999</v>
          </cell>
        </row>
        <row r="91">
          <cell r="P91">
            <v>8.9499999999999996E-2</v>
          </cell>
        </row>
        <row r="111">
          <cell r="P111">
            <v>618198437</v>
          </cell>
        </row>
        <row r="129">
          <cell r="P129">
            <v>7.3000000000000001E-3</v>
          </cell>
        </row>
        <row r="165">
          <cell r="P165">
            <v>2534608822</v>
          </cell>
        </row>
        <row r="212">
          <cell r="P212">
            <v>310773442</v>
          </cell>
        </row>
        <row r="230">
          <cell r="P230">
            <v>1.642979</v>
          </cell>
        </row>
        <row r="276">
          <cell r="P276">
            <v>1.7050134952130698</v>
          </cell>
        </row>
        <row r="282">
          <cell r="P282">
            <v>0.39346465274147763</v>
          </cell>
        </row>
        <row r="288">
          <cell r="P288">
            <v>7.8692930548295528E-2</v>
          </cell>
        </row>
        <row r="294">
          <cell r="P294">
            <v>5.6055238198785856E-2</v>
          </cell>
        </row>
        <row r="332">
          <cell r="P332">
            <v>4.9183081592684705E-3</v>
          </cell>
        </row>
        <row r="333">
          <cell r="P333">
            <v>2.3356349249494105E-3</v>
          </cell>
        </row>
      </sheetData>
      <sheetData sheetId="4"/>
      <sheetData sheetId="5"/>
      <sheetData sheetId="6">
        <row r="220">
          <cell r="P220">
            <v>607090822.76530898</v>
          </cell>
        </row>
      </sheetData>
      <sheetData sheetId="7"/>
      <sheetData sheetId="8"/>
      <sheetData sheetId="9">
        <row r="23">
          <cell r="F23">
            <v>0.49540000000000001</v>
          </cell>
        </row>
        <row r="25">
          <cell r="F25">
            <v>1.7399999999999999E-2</v>
          </cell>
        </row>
        <row r="27">
          <cell r="F27">
            <v>0.48719999999999997</v>
          </cell>
        </row>
        <row r="33">
          <cell r="F33">
            <v>5.5300000000000002E-2</v>
          </cell>
          <cell r="I33">
            <v>4.9599999999999998E-2</v>
          </cell>
          <cell r="L33">
            <v>5.74E-2</v>
          </cell>
          <cell r="R33">
            <v>5.3600000000000002E-2</v>
          </cell>
          <cell r="X33">
            <v>6.7100000000000007E-2</v>
          </cell>
        </row>
        <row r="35">
          <cell r="F35">
            <v>6.3899999999999998E-2</v>
          </cell>
          <cell r="I35">
            <v>5.9900000000000002E-2</v>
          </cell>
          <cell r="L35">
            <v>8.7099999999999997E-2</v>
          </cell>
          <cell r="O35">
            <v>7.4899999999999994E-2</v>
          </cell>
          <cell r="R35">
            <v>5.6899999999999999E-2</v>
          </cell>
          <cell r="X35">
            <v>0</v>
          </cell>
        </row>
        <row r="37">
          <cell r="F37">
            <v>0.11</v>
          </cell>
          <cell r="I37">
            <v>0.11</v>
          </cell>
          <cell r="L37">
            <v>0.11</v>
          </cell>
          <cell r="O37">
            <v>0.11</v>
          </cell>
          <cell r="R37">
            <v>0.11</v>
          </cell>
          <cell r="X37">
            <v>0.11</v>
          </cell>
        </row>
        <row r="72">
          <cell r="F72">
            <v>0.35</v>
          </cell>
        </row>
        <row r="76">
          <cell r="F76">
            <v>4.6199999999999998E-2</v>
          </cell>
        </row>
        <row r="144">
          <cell r="F144">
            <v>4594652900</v>
          </cell>
        </row>
        <row r="146">
          <cell r="F146">
            <v>0</v>
          </cell>
        </row>
        <row r="152">
          <cell r="F152">
            <v>14660147037</v>
          </cell>
        </row>
        <row r="161">
          <cell r="F161">
            <v>5119727758</v>
          </cell>
        </row>
        <row r="164">
          <cell r="F164">
            <v>5021648755</v>
          </cell>
        </row>
        <row r="166">
          <cell r="F166">
            <v>9181026660</v>
          </cell>
        </row>
        <row r="168">
          <cell r="F168">
            <v>802043191</v>
          </cell>
        </row>
        <row r="178">
          <cell r="F178">
            <v>43270862</v>
          </cell>
        </row>
        <row r="185">
          <cell r="F185">
            <v>483240817</v>
          </cell>
        </row>
        <row r="201">
          <cell r="F201">
            <v>634673266</v>
          </cell>
        </row>
        <row r="203">
          <cell r="F203">
            <v>442905</v>
          </cell>
        </row>
        <row r="205">
          <cell r="F205">
            <v>1451423</v>
          </cell>
        </row>
        <row r="207">
          <cell r="F207">
            <v>14580501</v>
          </cell>
        </row>
        <row r="215">
          <cell r="F215">
            <v>400332158</v>
          </cell>
        </row>
        <row r="220">
          <cell r="F220">
            <v>41406988</v>
          </cell>
        </row>
        <row r="222">
          <cell r="F222">
            <v>143057846</v>
          </cell>
        </row>
        <row r="234">
          <cell r="F234">
            <v>1870733615</v>
          </cell>
        </row>
        <row r="237">
          <cell r="F237">
            <v>161697644</v>
          </cell>
        </row>
        <row r="242">
          <cell r="F242">
            <v>459137456</v>
          </cell>
        </row>
        <row r="244">
          <cell r="F244">
            <v>34364287</v>
          </cell>
        </row>
        <row r="270">
          <cell r="F270">
            <v>108721514</v>
          </cell>
        </row>
        <row r="277">
          <cell r="F277">
            <v>18874886</v>
          </cell>
        </row>
        <row r="287">
          <cell r="F287">
            <v>23369818</v>
          </cell>
        </row>
        <row r="295">
          <cell r="F295">
            <v>0</v>
          </cell>
        </row>
        <row r="304">
          <cell r="F304">
            <v>115061400</v>
          </cell>
        </row>
        <row r="309">
          <cell r="F309">
            <v>60611928</v>
          </cell>
        </row>
        <row r="325">
          <cell r="F325">
            <v>8869408</v>
          </cell>
        </row>
        <row r="330">
          <cell r="F330">
            <v>30792170</v>
          </cell>
        </row>
        <row r="337">
          <cell r="F337">
            <v>19365303</v>
          </cell>
        </row>
        <row r="343">
          <cell r="F343">
            <v>4031948</v>
          </cell>
        </row>
        <row r="349">
          <cell r="F349">
            <v>20369012</v>
          </cell>
        </row>
        <row r="353">
          <cell r="F353">
            <v>11719743</v>
          </cell>
        </row>
        <row r="357">
          <cell r="F357">
            <v>2516885</v>
          </cell>
        </row>
      </sheetData>
      <sheetData sheetId="10"/>
      <sheetData sheetId="11"/>
      <sheetData sheetId="12"/>
      <sheetData sheetId="13"/>
      <sheetData sheetId="14"/>
      <sheetData sheetId="15">
        <row r="24">
          <cell r="A24">
            <v>37986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C25">
            <v>118568.8</v>
          </cell>
          <cell r="D25">
            <v>0</v>
          </cell>
          <cell r="E25">
            <v>0</v>
          </cell>
          <cell r="F25">
            <v>19420.7</v>
          </cell>
          <cell r="G25">
            <v>0</v>
          </cell>
          <cell r="H25">
            <v>0</v>
          </cell>
          <cell r="I25">
            <v>64529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25885.3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8733.7999999999993</v>
          </cell>
        </row>
        <row r="26">
          <cell r="A26">
            <v>38717</v>
          </cell>
          <cell r="C26">
            <v>118568.8</v>
          </cell>
          <cell r="D26">
            <v>0</v>
          </cell>
          <cell r="E26">
            <v>0</v>
          </cell>
          <cell r="F26">
            <v>19420.7</v>
          </cell>
          <cell r="G26">
            <v>0</v>
          </cell>
          <cell r="H26">
            <v>0</v>
          </cell>
          <cell r="I26">
            <v>64529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25885.3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8733.7999999999993</v>
          </cell>
        </row>
        <row r="27">
          <cell r="A27">
            <v>39082</v>
          </cell>
          <cell r="C27">
            <v>118568.8</v>
          </cell>
          <cell r="D27">
            <v>0</v>
          </cell>
          <cell r="E27">
            <v>0</v>
          </cell>
          <cell r="F27">
            <v>19420.7</v>
          </cell>
          <cell r="G27">
            <v>0</v>
          </cell>
          <cell r="H27">
            <v>0</v>
          </cell>
          <cell r="I27">
            <v>64529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25885.3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8733.7999999999993</v>
          </cell>
        </row>
        <row r="28">
          <cell r="A28">
            <v>39447</v>
          </cell>
          <cell r="C28">
            <v>118568.8</v>
          </cell>
          <cell r="D28">
            <v>0</v>
          </cell>
          <cell r="E28">
            <v>0</v>
          </cell>
          <cell r="F28">
            <v>19420.7</v>
          </cell>
          <cell r="G28">
            <v>0</v>
          </cell>
          <cell r="H28">
            <v>0</v>
          </cell>
          <cell r="I28">
            <v>64529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25885.3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8733.7999999999993</v>
          </cell>
        </row>
        <row r="29">
          <cell r="A29">
            <v>39813</v>
          </cell>
          <cell r="C29">
            <v>118568.8</v>
          </cell>
          <cell r="D29">
            <v>0</v>
          </cell>
          <cell r="E29">
            <v>0</v>
          </cell>
          <cell r="F29">
            <v>19420.7</v>
          </cell>
          <cell r="G29">
            <v>0</v>
          </cell>
          <cell r="H29">
            <v>0</v>
          </cell>
          <cell r="I29">
            <v>64529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25885.3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8733.7999999999993</v>
          </cell>
        </row>
        <row r="30">
          <cell r="A30">
            <v>40178</v>
          </cell>
          <cell r="C30">
            <v>118568.8</v>
          </cell>
          <cell r="D30">
            <v>0</v>
          </cell>
          <cell r="E30">
            <v>0</v>
          </cell>
          <cell r="F30">
            <v>19420.7</v>
          </cell>
          <cell r="G30">
            <v>0</v>
          </cell>
          <cell r="H30">
            <v>0</v>
          </cell>
          <cell r="I30">
            <v>64529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25885.3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8733.7999999999993</v>
          </cell>
        </row>
        <row r="31">
          <cell r="A31">
            <v>40543</v>
          </cell>
          <cell r="C31">
            <v>118568.8</v>
          </cell>
          <cell r="D31">
            <v>0</v>
          </cell>
          <cell r="E31">
            <v>0</v>
          </cell>
          <cell r="F31">
            <v>19420.7</v>
          </cell>
          <cell r="G31">
            <v>0</v>
          </cell>
          <cell r="H31">
            <v>0</v>
          </cell>
          <cell r="I31">
            <v>64529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25885.3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8733.7999999999993</v>
          </cell>
        </row>
        <row r="32">
          <cell r="A32">
            <v>40908</v>
          </cell>
          <cell r="C32">
            <v>118568.8</v>
          </cell>
          <cell r="D32">
            <v>0</v>
          </cell>
          <cell r="E32">
            <v>0</v>
          </cell>
          <cell r="F32">
            <v>19420.7</v>
          </cell>
          <cell r="G32">
            <v>0</v>
          </cell>
          <cell r="H32">
            <v>0</v>
          </cell>
          <cell r="I32">
            <v>64529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25885.3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8733.7999999999993</v>
          </cell>
        </row>
        <row r="33">
          <cell r="A33">
            <v>41274</v>
          </cell>
          <cell r="C33">
            <v>118568.8</v>
          </cell>
          <cell r="D33">
            <v>0</v>
          </cell>
          <cell r="E33">
            <v>0</v>
          </cell>
          <cell r="F33">
            <v>19420.7</v>
          </cell>
          <cell r="G33">
            <v>0</v>
          </cell>
          <cell r="H33">
            <v>0</v>
          </cell>
          <cell r="I33">
            <v>64529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25885.3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8733.7999999999993</v>
          </cell>
        </row>
        <row r="34">
          <cell r="A34">
            <v>41639</v>
          </cell>
          <cell r="C34">
            <v>118568.8</v>
          </cell>
          <cell r="D34">
            <v>0</v>
          </cell>
          <cell r="E34">
            <v>0</v>
          </cell>
          <cell r="F34">
            <v>19420.7</v>
          </cell>
          <cell r="G34">
            <v>0</v>
          </cell>
          <cell r="H34">
            <v>0</v>
          </cell>
          <cell r="I34">
            <v>64529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25885.3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8733.7999999999993</v>
          </cell>
        </row>
        <row r="35">
          <cell r="A35">
            <v>42004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9">
          <cell r="A39">
            <v>37986</v>
          </cell>
          <cell r="C39">
            <v>0</v>
          </cell>
        </row>
        <row r="40">
          <cell r="A40">
            <v>38352</v>
          </cell>
          <cell r="C40">
            <v>1126403.6000000001</v>
          </cell>
          <cell r="F40">
            <v>184496.65</v>
          </cell>
          <cell r="I40">
            <v>613025.5</v>
          </cell>
          <cell r="L40">
            <v>0</v>
          </cell>
          <cell r="O40">
            <v>245910.35</v>
          </cell>
          <cell r="R40">
            <v>0</v>
          </cell>
          <cell r="U40">
            <v>82971.100000000006</v>
          </cell>
        </row>
        <row r="41">
          <cell r="A41">
            <v>38717</v>
          </cell>
          <cell r="C41">
            <v>1007834.8</v>
          </cell>
          <cell r="F41">
            <v>165075.94999999998</v>
          </cell>
          <cell r="I41">
            <v>548496.5</v>
          </cell>
          <cell r="L41">
            <v>0</v>
          </cell>
          <cell r="O41">
            <v>220025.05000000002</v>
          </cell>
          <cell r="R41">
            <v>0</v>
          </cell>
          <cell r="U41">
            <v>74237.3</v>
          </cell>
        </row>
        <row r="42">
          <cell r="A42">
            <v>39082</v>
          </cell>
          <cell r="C42">
            <v>889266</v>
          </cell>
          <cell r="F42">
            <v>145655.24999999997</v>
          </cell>
          <cell r="I42">
            <v>483967.5</v>
          </cell>
          <cell r="L42">
            <v>0</v>
          </cell>
          <cell r="O42">
            <v>194139.75000000003</v>
          </cell>
          <cell r="R42">
            <v>0</v>
          </cell>
          <cell r="U42">
            <v>65503.5</v>
          </cell>
        </row>
        <row r="43">
          <cell r="A43">
            <v>39447</v>
          </cell>
          <cell r="C43">
            <v>770697.2</v>
          </cell>
          <cell r="F43">
            <v>126234.54999999997</v>
          </cell>
          <cell r="I43">
            <v>419438.5</v>
          </cell>
          <cell r="L43">
            <v>0</v>
          </cell>
          <cell r="O43">
            <v>168254.45000000004</v>
          </cell>
          <cell r="R43">
            <v>0</v>
          </cell>
          <cell r="U43">
            <v>56769.7</v>
          </cell>
        </row>
        <row r="44">
          <cell r="A44">
            <v>39813</v>
          </cell>
          <cell r="C44">
            <v>652128.4</v>
          </cell>
          <cell r="F44">
            <v>106813.84999999998</v>
          </cell>
          <cell r="I44">
            <v>354909.5</v>
          </cell>
          <cell r="L44">
            <v>0</v>
          </cell>
          <cell r="O44">
            <v>142369.15000000005</v>
          </cell>
          <cell r="R44">
            <v>0</v>
          </cell>
          <cell r="U44">
            <v>48035.899999999994</v>
          </cell>
        </row>
        <row r="45">
          <cell r="A45">
            <v>40178</v>
          </cell>
          <cell r="C45">
            <v>533559.6</v>
          </cell>
          <cell r="F45">
            <v>87393.14999999998</v>
          </cell>
          <cell r="I45">
            <v>290380.5</v>
          </cell>
          <cell r="L45">
            <v>0</v>
          </cell>
          <cell r="O45">
            <v>116483.85000000005</v>
          </cell>
          <cell r="R45">
            <v>0</v>
          </cell>
          <cell r="U45">
            <v>39302.099999999991</v>
          </cell>
        </row>
        <row r="46">
          <cell r="A46">
            <v>40543</v>
          </cell>
          <cell r="C46">
            <v>414990.8</v>
          </cell>
          <cell r="F46">
            <v>67972.449999999983</v>
          </cell>
          <cell r="I46">
            <v>225851.5</v>
          </cell>
          <cell r="L46">
            <v>0</v>
          </cell>
          <cell r="O46">
            <v>90598.550000000047</v>
          </cell>
          <cell r="R46">
            <v>0</v>
          </cell>
          <cell r="U46">
            <v>30568.299999999992</v>
          </cell>
        </row>
        <row r="47">
          <cell r="A47">
            <v>40908</v>
          </cell>
          <cell r="C47">
            <v>296422.00000000006</v>
          </cell>
          <cell r="F47">
            <v>48551.749999999985</v>
          </cell>
          <cell r="I47">
            <v>161322.5</v>
          </cell>
          <cell r="L47">
            <v>0</v>
          </cell>
          <cell r="O47">
            <v>64713.250000000044</v>
          </cell>
          <cell r="R47">
            <v>0</v>
          </cell>
          <cell r="U47">
            <v>21834.499999999993</v>
          </cell>
        </row>
        <row r="48">
          <cell r="A48">
            <v>41274</v>
          </cell>
          <cell r="C48">
            <v>177853.2</v>
          </cell>
          <cell r="F48">
            <v>29131.049999999985</v>
          </cell>
          <cell r="I48">
            <v>96793.5</v>
          </cell>
          <cell r="L48">
            <v>0</v>
          </cell>
          <cell r="O48">
            <v>38827.950000000041</v>
          </cell>
          <cell r="R48">
            <v>0</v>
          </cell>
          <cell r="U48">
            <v>13100.699999999993</v>
          </cell>
        </row>
        <row r="49">
          <cell r="A49">
            <v>41639</v>
          </cell>
          <cell r="C49">
            <v>59284.400000000023</v>
          </cell>
          <cell r="F49">
            <v>9710.349999999984</v>
          </cell>
          <cell r="I49">
            <v>32264.5</v>
          </cell>
          <cell r="L49">
            <v>0</v>
          </cell>
          <cell r="O49">
            <v>12942.650000000041</v>
          </cell>
          <cell r="R49">
            <v>0</v>
          </cell>
          <cell r="U49">
            <v>4366.8999999999942</v>
          </cell>
        </row>
        <row r="50">
          <cell r="A50">
            <v>42004</v>
          </cell>
          <cell r="C50">
            <v>0</v>
          </cell>
          <cell r="F50">
            <v>0</v>
          </cell>
          <cell r="I50">
            <v>0</v>
          </cell>
          <cell r="L50">
            <v>0</v>
          </cell>
          <cell r="O50">
            <v>0</v>
          </cell>
          <cell r="R50">
            <v>0</v>
          </cell>
          <cell r="U50">
            <v>0</v>
          </cell>
        </row>
      </sheetData>
      <sheetData sheetId="16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493058</v>
          </cell>
          <cell r="D26">
            <v>0</v>
          </cell>
          <cell r="E26">
            <v>0</v>
          </cell>
          <cell r="F26">
            <v>105651</v>
          </cell>
          <cell r="G26">
            <v>0</v>
          </cell>
          <cell r="H26">
            <v>0</v>
          </cell>
          <cell r="I26">
            <v>132275.9</v>
          </cell>
          <cell r="J26">
            <v>0</v>
          </cell>
          <cell r="K26">
            <v>0</v>
          </cell>
          <cell r="L26">
            <v>172663.2</v>
          </cell>
          <cell r="M26">
            <v>0</v>
          </cell>
          <cell r="N26">
            <v>0</v>
          </cell>
          <cell r="O26">
            <v>18353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64114.9</v>
          </cell>
        </row>
        <row r="27">
          <cell r="A27">
            <v>39082</v>
          </cell>
          <cell r="B27">
            <v>0</v>
          </cell>
          <cell r="C27">
            <v>493058</v>
          </cell>
          <cell r="D27">
            <v>0</v>
          </cell>
          <cell r="E27">
            <v>0</v>
          </cell>
          <cell r="F27">
            <v>105651</v>
          </cell>
          <cell r="G27">
            <v>0</v>
          </cell>
          <cell r="H27">
            <v>0</v>
          </cell>
          <cell r="I27">
            <v>132275.9</v>
          </cell>
          <cell r="J27">
            <v>0</v>
          </cell>
          <cell r="K27">
            <v>0</v>
          </cell>
          <cell r="L27">
            <v>172663.2</v>
          </cell>
          <cell r="M27">
            <v>0</v>
          </cell>
          <cell r="N27">
            <v>0</v>
          </cell>
          <cell r="O27">
            <v>18353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64114.9</v>
          </cell>
        </row>
        <row r="28">
          <cell r="A28">
            <v>39447</v>
          </cell>
          <cell r="B28">
            <v>0</v>
          </cell>
          <cell r="C28">
            <v>493058</v>
          </cell>
          <cell r="D28">
            <v>0</v>
          </cell>
          <cell r="E28">
            <v>0</v>
          </cell>
          <cell r="F28">
            <v>105651</v>
          </cell>
          <cell r="G28">
            <v>0</v>
          </cell>
          <cell r="H28">
            <v>0</v>
          </cell>
          <cell r="I28">
            <v>132275.9</v>
          </cell>
          <cell r="J28">
            <v>0</v>
          </cell>
          <cell r="K28">
            <v>0</v>
          </cell>
          <cell r="L28">
            <v>172663.2</v>
          </cell>
          <cell r="M28">
            <v>0</v>
          </cell>
          <cell r="N28">
            <v>0</v>
          </cell>
          <cell r="O28">
            <v>18353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64114.9</v>
          </cell>
        </row>
        <row r="29">
          <cell r="A29">
            <v>39813</v>
          </cell>
          <cell r="B29">
            <v>0</v>
          </cell>
          <cell r="C29">
            <v>493058</v>
          </cell>
          <cell r="D29">
            <v>0</v>
          </cell>
          <cell r="E29">
            <v>0</v>
          </cell>
          <cell r="F29">
            <v>105651</v>
          </cell>
          <cell r="G29">
            <v>0</v>
          </cell>
          <cell r="H29">
            <v>0</v>
          </cell>
          <cell r="I29">
            <v>132275.9</v>
          </cell>
          <cell r="J29">
            <v>0</v>
          </cell>
          <cell r="K29">
            <v>0</v>
          </cell>
          <cell r="L29">
            <v>172663.2</v>
          </cell>
          <cell r="M29">
            <v>0</v>
          </cell>
          <cell r="N29">
            <v>0</v>
          </cell>
          <cell r="O29">
            <v>18353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64114.9</v>
          </cell>
        </row>
        <row r="30">
          <cell r="A30">
            <v>40178</v>
          </cell>
          <cell r="B30">
            <v>0</v>
          </cell>
          <cell r="C30">
            <v>493058</v>
          </cell>
          <cell r="D30">
            <v>0</v>
          </cell>
          <cell r="E30">
            <v>0</v>
          </cell>
          <cell r="F30">
            <v>105651</v>
          </cell>
          <cell r="G30">
            <v>0</v>
          </cell>
          <cell r="H30">
            <v>0</v>
          </cell>
          <cell r="I30">
            <v>132275.9</v>
          </cell>
          <cell r="J30">
            <v>0</v>
          </cell>
          <cell r="K30">
            <v>0</v>
          </cell>
          <cell r="L30">
            <v>172663.2</v>
          </cell>
          <cell r="M30">
            <v>0</v>
          </cell>
          <cell r="N30">
            <v>0</v>
          </cell>
          <cell r="O30">
            <v>18353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64114.9</v>
          </cell>
        </row>
        <row r="31">
          <cell r="A31">
            <v>40543</v>
          </cell>
          <cell r="B31">
            <v>0</v>
          </cell>
          <cell r="C31">
            <v>493058</v>
          </cell>
          <cell r="D31">
            <v>0</v>
          </cell>
          <cell r="E31">
            <v>0</v>
          </cell>
          <cell r="F31">
            <v>105651</v>
          </cell>
          <cell r="G31">
            <v>0</v>
          </cell>
          <cell r="H31">
            <v>0</v>
          </cell>
          <cell r="I31">
            <v>132275.9</v>
          </cell>
          <cell r="J31">
            <v>0</v>
          </cell>
          <cell r="K31">
            <v>0</v>
          </cell>
          <cell r="L31">
            <v>172663.2</v>
          </cell>
          <cell r="M31">
            <v>0</v>
          </cell>
          <cell r="N31">
            <v>0</v>
          </cell>
          <cell r="O31">
            <v>18353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64114.9</v>
          </cell>
        </row>
        <row r="32">
          <cell r="A32">
            <v>40908</v>
          </cell>
          <cell r="B32">
            <v>0</v>
          </cell>
          <cell r="C32">
            <v>493058</v>
          </cell>
          <cell r="D32">
            <v>0</v>
          </cell>
          <cell r="E32">
            <v>0</v>
          </cell>
          <cell r="F32">
            <v>105651</v>
          </cell>
          <cell r="G32">
            <v>0</v>
          </cell>
          <cell r="H32">
            <v>0</v>
          </cell>
          <cell r="I32">
            <v>132275.9</v>
          </cell>
          <cell r="J32">
            <v>0</v>
          </cell>
          <cell r="K32">
            <v>0</v>
          </cell>
          <cell r="L32">
            <v>172663.2</v>
          </cell>
          <cell r="M32">
            <v>0</v>
          </cell>
          <cell r="N32">
            <v>0</v>
          </cell>
          <cell r="O32">
            <v>18353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64114.9</v>
          </cell>
        </row>
        <row r="33">
          <cell r="A33">
            <v>41274</v>
          </cell>
          <cell r="B33">
            <v>0</v>
          </cell>
          <cell r="C33">
            <v>493058</v>
          </cell>
          <cell r="D33">
            <v>0</v>
          </cell>
          <cell r="E33">
            <v>0</v>
          </cell>
          <cell r="F33">
            <v>105651</v>
          </cell>
          <cell r="G33">
            <v>0</v>
          </cell>
          <cell r="H33">
            <v>0</v>
          </cell>
          <cell r="I33">
            <v>132275.9</v>
          </cell>
          <cell r="J33">
            <v>0</v>
          </cell>
          <cell r="K33">
            <v>0</v>
          </cell>
          <cell r="L33">
            <v>172663.2</v>
          </cell>
          <cell r="M33">
            <v>0</v>
          </cell>
          <cell r="N33">
            <v>0</v>
          </cell>
          <cell r="O33">
            <v>18353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64114.9</v>
          </cell>
        </row>
        <row r="34">
          <cell r="A34">
            <v>41639</v>
          </cell>
          <cell r="B34">
            <v>0</v>
          </cell>
          <cell r="C34">
            <v>493058</v>
          </cell>
          <cell r="D34">
            <v>0</v>
          </cell>
          <cell r="E34">
            <v>0</v>
          </cell>
          <cell r="F34">
            <v>105651</v>
          </cell>
          <cell r="G34">
            <v>0</v>
          </cell>
          <cell r="H34">
            <v>0</v>
          </cell>
          <cell r="I34">
            <v>132275.9</v>
          </cell>
          <cell r="J34">
            <v>0</v>
          </cell>
          <cell r="K34">
            <v>0</v>
          </cell>
          <cell r="L34">
            <v>172663.2</v>
          </cell>
          <cell r="M34">
            <v>0</v>
          </cell>
          <cell r="N34">
            <v>0</v>
          </cell>
          <cell r="O34">
            <v>18353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64114.9</v>
          </cell>
        </row>
        <row r="35">
          <cell r="A35">
            <v>42004</v>
          </cell>
          <cell r="B35">
            <v>0</v>
          </cell>
          <cell r="C35">
            <v>493058</v>
          </cell>
          <cell r="D35">
            <v>0</v>
          </cell>
          <cell r="E35">
            <v>0</v>
          </cell>
          <cell r="F35">
            <v>105651</v>
          </cell>
          <cell r="G35">
            <v>0</v>
          </cell>
          <cell r="H35">
            <v>0</v>
          </cell>
          <cell r="I35">
            <v>132275.9</v>
          </cell>
          <cell r="J35">
            <v>0</v>
          </cell>
          <cell r="K35">
            <v>0</v>
          </cell>
          <cell r="L35">
            <v>172663.2</v>
          </cell>
          <cell r="M35">
            <v>0</v>
          </cell>
          <cell r="N35">
            <v>0</v>
          </cell>
          <cell r="O35">
            <v>18353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64114.9</v>
          </cell>
        </row>
        <row r="36">
          <cell r="A36">
            <v>42369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40">
          <cell r="A40">
            <v>37986</v>
          </cell>
          <cell r="B40">
            <v>0</v>
          </cell>
          <cell r="C40">
            <v>0</v>
          </cell>
        </row>
        <row r="41">
          <cell r="A41">
            <v>38352</v>
          </cell>
          <cell r="B41">
            <v>0</v>
          </cell>
          <cell r="C41">
            <v>0</v>
          </cell>
        </row>
        <row r="42">
          <cell r="A42">
            <v>38717</v>
          </cell>
          <cell r="B42">
            <v>0</v>
          </cell>
          <cell r="C42">
            <v>4684051</v>
          </cell>
          <cell r="F42">
            <v>1003684.5</v>
          </cell>
          <cell r="I42">
            <v>1256621.05</v>
          </cell>
          <cell r="L42">
            <v>1640300.4</v>
          </cell>
          <cell r="O42">
            <v>174353.5</v>
          </cell>
          <cell r="R42">
            <v>0</v>
          </cell>
          <cell r="U42">
            <v>609091.55000000005</v>
          </cell>
        </row>
        <row r="43">
          <cell r="A43">
            <v>39082</v>
          </cell>
          <cell r="B43">
            <v>0</v>
          </cell>
          <cell r="C43">
            <v>4190993</v>
          </cell>
          <cell r="F43">
            <v>898033.5</v>
          </cell>
          <cell r="I43">
            <v>1124345.1500000001</v>
          </cell>
          <cell r="L43">
            <v>1467637.2</v>
          </cell>
          <cell r="O43">
            <v>156000.5</v>
          </cell>
          <cell r="R43">
            <v>0</v>
          </cell>
          <cell r="U43">
            <v>544976.65</v>
          </cell>
        </row>
        <row r="44">
          <cell r="A44">
            <v>39447</v>
          </cell>
          <cell r="B44">
            <v>0</v>
          </cell>
          <cell r="C44">
            <v>3697935</v>
          </cell>
          <cell r="F44">
            <v>792382.5</v>
          </cell>
          <cell r="I44">
            <v>992069.25000000012</v>
          </cell>
          <cell r="L44">
            <v>1294974</v>
          </cell>
          <cell r="O44">
            <v>137647.5</v>
          </cell>
          <cell r="R44">
            <v>0</v>
          </cell>
          <cell r="U44">
            <v>480861.75</v>
          </cell>
        </row>
        <row r="45">
          <cell r="A45">
            <v>39813</v>
          </cell>
          <cell r="B45">
            <v>0</v>
          </cell>
          <cell r="C45">
            <v>3204877.0000000005</v>
          </cell>
          <cell r="F45">
            <v>686731.5</v>
          </cell>
          <cell r="I45">
            <v>859793.35000000009</v>
          </cell>
          <cell r="L45">
            <v>1122310.8</v>
          </cell>
          <cell r="O45">
            <v>119294.5</v>
          </cell>
          <cell r="R45">
            <v>0</v>
          </cell>
          <cell r="U45">
            <v>416746.85</v>
          </cell>
        </row>
        <row r="46">
          <cell r="A46">
            <v>40178</v>
          </cell>
          <cell r="B46">
            <v>0</v>
          </cell>
          <cell r="C46">
            <v>2711819</v>
          </cell>
          <cell r="F46">
            <v>581080.5</v>
          </cell>
          <cell r="I46">
            <v>727517.45000000007</v>
          </cell>
          <cell r="L46">
            <v>949647.60000000009</v>
          </cell>
          <cell r="O46">
            <v>100941.5</v>
          </cell>
          <cell r="R46">
            <v>0</v>
          </cell>
          <cell r="U46">
            <v>352631.94999999995</v>
          </cell>
        </row>
        <row r="47">
          <cell r="A47">
            <v>40543</v>
          </cell>
          <cell r="B47">
            <v>0</v>
          </cell>
          <cell r="C47">
            <v>2218761</v>
          </cell>
          <cell r="F47">
            <v>475429.5</v>
          </cell>
          <cell r="I47">
            <v>595241.55000000005</v>
          </cell>
          <cell r="L47">
            <v>776984.40000000014</v>
          </cell>
          <cell r="O47">
            <v>82588.5</v>
          </cell>
          <cell r="R47">
            <v>0</v>
          </cell>
          <cell r="U47">
            <v>288517.04999999993</v>
          </cell>
        </row>
        <row r="48">
          <cell r="A48">
            <v>40908</v>
          </cell>
          <cell r="B48">
            <v>0</v>
          </cell>
          <cell r="C48">
            <v>1725703</v>
          </cell>
          <cell r="F48">
            <v>369778.5</v>
          </cell>
          <cell r="I48">
            <v>462965.65</v>
          </cell>
          <cell r="L48">
            <v>604321.20000000019</v>
          </cell>
          <cell r="O48">
            <v>64235.5</v>
          </cell>
          <cell r="R48">
            <v>0</v>
          </cell>
          <cell r="U48">
            <v>224402.14999999994</v>
          </cell>
        </row>
        <row r="49">
          <cell r="A49">
            <v>41274</v>
          </cell>
          <cell r="B49">
            <v>0</v>
          </cell>
          <cell r="C49">
            <v>1232645.0000000002</v>
          </cell>
          <cell r="F49">
            <v>264127.5</v>
          </cell>
          <cell r="I49">
            <v>330689.75</v>
          </cell>
          <cell r="L49">
            <v>431658.00000000017</v>
          </cell>
          <cell r="O49">
            <v>45882.5</v>
          </cell>
          <cell r="R49">
            <v>0</v>
          </cell>
          <cell r="U49">
            <v>160287.24999999994</v>
          </cell>
        </row>
        <row r="50">
          <cell r="A50">
            <v>41639</v>
          </cell>
          <cell r="B50">
            <v>0</v>
          </cell>
          <cell r="C50">
            <v>739587.00000000012</v>
          </cell>
          <cell r="F50">
            <v>158476.5</v>
          </cell>
          <cell r="I50">
            <v>198413.85</v>
          </cell>
          <cell r="L50">
            <v>258994.80000000016</v>
          </cell>
          <cell r="O50">
            <v>27529.5</v>
          </cell>
          <cell r="R50">
            <v>0</v>
          </cell>
          <cell r="U50">
            <v>96172.349999999948</v>
          </cell>
        </row>
        <row r="51">
          <cell r="A51">
            <v>42004</v>
          </cell>
          <cell r="B51">
            <v>0</v>
          </cell>
          <cell r="C51">
            <v>246529.00000000012</v>
          </cell>
          <cell r="F51">
            <v>52825.5</v>
          </cell>
          <cell r="I51">
            <v>66137.950000000012</v>
          </cell>
          <cell r="L51">
            <v>86331.600000000151</v>
          </cell>
          <cell r="O51">
            <v>9176.5</v>
          </cell>
          <cell r="R51">
            <v>0</v>
          </cell>
          <cell r="U51">
            <v>32057.449999999946</v>
          </cell>
        </row>
        <row r="52">
          <cell r="A52">
            <v>42369</v>
          </cell>
          <cell r="B52">
            <v>0</v>
          </cell>
          <cell r="C52">
            <v>0</v>
          </cell>
          <cell r="F52">
            <v>0</v>
          </cell>
          <cell r="I52">
            <v>0</v>
          </cell>
          <cell r="L52">
            <v>0</v>
          </cell>
          <cell r="O52">
            <v>0</v>
          </cell>
          <cell r="R52">
            <v>0</v>
          </cell>
          <cell r="U52">
            <v>0</v>
          </cell>
        </row>
      </sheetData>
      <sheetData sheetId="17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606608.69999999995</v>
          </cell>
          <cell r="D27">
            <v>0</v>
          </cell>
          <cell r="E27">
            <v>0</v>
          </cell>
          <cell r="F27">
            <v>160173.1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175672.9</v>
          </cell>
          <cell r="M27">
            <v>0</v>
          </cell>
          <cell r="N27">
            <v>0</v>
          </cell>
          <cell r="O27">
            <v>60241.1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210521.60000000001</v>
          </cell>
        </row>
        <row r="28">
          <cell r="A28">
            <v>39447</v>
          </cell>
          <cell r="B28">
            <v>0</v>
          </cell>
          <cell r="C28">
            <v>606608.69999999995</v>
          </cell>
          <cell r="D28">
            <v>0</v>
          </cell>
          <cell r="E28">
            <v>0</v>
          </cell>
          <cell r="F28">
            <v>160173.1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175672.9</v>
          </cell>
          <cell r="M28">
            <v>0</v>
          </cell>
          <cell r="N28">
            <v>0</v>
          </cell>
          <cell r="O28">
            <v>60241.1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210521.60000000001</v>
          </cell>
        </row>
        <row r="29">
          <cell r="A29">
            <v>39813</v>
          </cell>
          <cell r="B29">
            <v>0</v>
          </cell>
          <cell r="C29">
            <v>606608.69999999995</v>
          </cell>
          <cell r="D29">
            <v>0</v>
          </cell>
          <cell r="E29">
            <v>0</v>
          </cell>
          <cell r="F29">
            <v>160173.1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175672.9</v>
          </cell>
          <cell r="M29">
            <v>0</v>
          </cell>
          <cell r="N29">
            <v>0</v>
          </cell>
          <cell r="O29">
            <v>60241.1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210521.60000000001</v>
          </cell>
        </row>
        <row r="30">
          <cell r="A30">
            <v>40178</v>
          </cell>
          <cell r="B30">
            <v>0</v>
          </cell>
          <cell r="C30">
            <v>606608.69999999995</v>
          </cell>
          <cell r="D30">
            <v>0</v>
          </cell>
          <cell r="E30">
            <v>0</v>
          </cell>
          <cell r="F30">
            <v>160173.1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175672.9</v>
          </cell>
          <cell r="M30">
            <v>0</v>
          </cell>
          <cell r="N30">
            <v>0</v>
          </cell>
          <cell r="O30">
            <v>60241.1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210521.60000000001</v>
          </cell>
        </row>
        <row r="31">
          <cell r="A31">
            <v>40543</v>
          </cell>
          <cell r="B31">
            <v>0</v>
          </cell>
          <cell r="C31">
            <v>606608.69999999995</v>
          </cell>
          <cell r="D31">
            <v>0</v>
          </cell>
          <cell r="E31">
            <v>0</v>
          </cell>
          <cell r="F31">
            <v>160173.1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175672.9</v>
          </cell>
          <cell r="M31">
            <v>0</v>
          </cell>
          <cell r="N31">
            <v>0</v>
          </cell>
          <cell r="O31">
            <v>60241.1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210521.60000000001</v>
          </cell>
        </row>
        <row r="32">
          <cell r="A32">
            <v>40908</v>
          </cell>
          <cell r="B32">
            <v>0</v>
          </cell>
          <cell r="C32">
            <v>606608.69999999995</v>
          </cell>
          <cell r="D32">
            <v>0</v>
          </cell>
          <cell r="E32">
            <v>0</v>
          </cell>
          <cell r="F32">
            <v>160173.1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175672.9</v>
          </cell>
          <cell r="M32">
            <v>0</v>
          </cell>
          <cell r="N32">
            <v>0</v>
          </cell>
          <cell r="O32">
            <v>60241.1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210521.60000000001</v>
          </cell>
        </row>
        <row r="33">
          <cell r="A33">
            <v>41274</v>
          </cell>
          <cell r="B33">
            <v>0</v>
          </cell>
          <cell r="C33">
            <v>606608.69999999995</v>
          </cell>
          <cell r="D33">
            <v>0</v>
          </cell>
          <cell r="E33">
            <v>0</v>
          </cell>
          <cell r="F33">
            <v>160173.1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175672.9</v>
          </cell>
          <cell r="M33">
            <v>0</v>
          </cell>
          <cell r="N33">
            <v>0</v>
          </cell>
          <cell r="O33">
            <v>60241.1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210521.60000000001</v>
          </cell>
        </row>
        <row r="34">
          <cell r="A34">
            <v>41639</v>
          </cell>
          <cell r="B34">
            <v>0</v>
          </cell>
          <cell r="C34">
            <v>606608.69999999995</v>
          </cell>
          <cell r="D34">
            <v>0</v>
          </cell>
          <cell r="E34">
            <v>0</v>
          </cell>
          <cell r="F34">
            <v>160173.1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175672.9</v>
          </cell>
          <cell r="M34">
            <v>0</v>
          </cell>
          <cell r="N34">
            <v>0</v>
          </cell>
          <cell r="O34">
            <v>60241.1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210521.60000000001</v>
          </cell>
        </row>
        <row r="35">
          <cell r="A35">
            <v>42004</v>
          </cell>
          <cell r="B35">
            <v>0</v>
          </cell>
          <cell r="C35">
            <v>606608.69999999995</v>
          </cell>
          <cell r="D35">
            <v>0</v>
          </cell>
          <cell r="E35">
            <v>0</v>
          </cell>
          <cell r="F35">
            <v>160173.1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175672.9</v>
          </cell>
          <cell r="M35">
            <v>0</v>
          </cell>
          <cell r="N35">
            <v>0</v>
          </cell>
          <cell r="O35">
            <v>60241.1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210521.60000000001</v>
          </cell>
        </row>
        <row r="36">
          <cell r="A36">
            <v>42369</v>
          </cell>
          <cell r="B36">
            <v>0</v>
          </cell>
          <cell r="C36">
            <v>606608.69999999995</v>
          </cell>
          <cell r="D36">
            <v>0</v>
          </cell>
          <cell r="E36">
            <v>0</v>
          </cell>
          <cell r="F36">
            <v>160173.1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175672.9</v>
          </cell>
          <cell r="M36">
            <v>0</v>
          </cell>
          <cell r="N36">
            <v>0</v>
          </cell>
          <cell r="O36">
            <v>60241.1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210521.60000000001</v>
          </cell>
        </row>
        <row r="37">
          <cell r="A37">
            <v>42735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41">
          <cell r="A41">
            <v>37986</v>
          </cell>
          <cell r="B41">
            <v>0</v>
          </cell>
          <cell r="C41">
            <v>0</v>
          </cell>
        </row>
        <row r="42">
          <cell r="A42">
            <v>38352</v>
          </cell>
          <cell r="B42">
            <v>0</v>
          </cell>
          <cell r="C42">
            <v>0</v>
          </cell>
          <cell r="F42">
            <v>0</v>
          </cell>
        </row>
        <row r="43">
          <cell r="A43">
            <v>38717</v>
          </cell>
          <cell r="B43">
            <v>0</v>
          </cell>
          <cell r="C43">
            <v>0</v>
          </cell>
          <cell r="F43">
            <v>0</v>
          </cell>
          <cell r="I43">
            <v>0</v>
          </cell>
          <cell r="L43">
            <v>0</v>
          </cell>
          <cell r="O43">
            <v>0</v>
          </cell>
          <cell r="R43">
            <v>0</v>
          </cell>
          <cell r="U43">
            <v>0</v>
          </cell>
        </row>
        <row r="44">
          <cell r="A44">
            <v>39082</v>
          </cell>
          <cell r="B44">
            <v>0</v>
          </cell>
          <cell r="C44">
            <v>5762782.6500000004</v>
          </cell>
          <cell r="D44">
            <v>0</v>
          </cell>
          <cell r="E44">
            <v>0</v>
          </cell>
          <cell r="F44">
            <v>1521644.45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1668892.55</v>
          </cell>
          <cell r="M44">
            <v>0</v>
          </cell>
          <cell r="N44">
            <v>0</v>
          </cell>
          <cell r="O44">
            <v>572290.44999999995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1999955.2</v>
          </cell>
        </row>
        <row r="45">
          <cell r="A45">
            <v>39447</v>
          </cell>
          <cell r="B45">
            <v>0</v>
          </cell>
          <cell r="C45">
            <v>5156173.95</v>
          </cell>
          <cell r="D45">
            <v>0</v>
          </cell>
          <cell r="E45">
            <v>0</v>
          </cell>
          <cell r="F45">
            <v>1361471.3499999999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1493219.6500000001</v>
          </cell>
          <cell r="M45">
            <v>0</v>
          </cell>
          <cell r="N45">
            <v>0</v>
          </cell>
          <cell r="O45">
            <v>512049.35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1789433.5999999999</v>
          </cell>
        </row>
        <row r="46">
          <cell r="A46">
            <v>39813</v>
          </cell>
          <cell r="B46">
            <v>0</v>
          </cell>
          <cell r="C46">
            <v>4549565.25</v>
          </cell>
          <cell r="D46">
            <v>0</v>
          </cell>
          <cell r="E46">
            <v>0</v>
          </cell>
          <cell r="F46">
            <v>1201298.2499999998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1317546.7500000002</v>
          </cell>
          <cell r="M46">
            <v>0</v>
          </cell>
          <cell r="N46">
            <v>0</v>
          </cell>
          <cell r="O46">
            <v>451808.25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1578911.9999999998</v>
          </cell>
        </row>
        <row r="47">
          <cell r="A47">
            <v>40178</v>
          </cell>
          <cell r="B47">
            <v>0</v>
          </cell>
          <cell r="C47">
            <v>3942956.55</v>
          </cell>
          <cell r="D47">
            <v>0</v>
          </cell>
          <cell r="E47">
            <v>0</v>
          </cell>
          <cell r="F47">
            <v>1041125.1499999998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1141873.8500000003</v>
          </cell>
          <cell r="M47">
            <v>0</v>
          </cell>
          <cell r="N47">
            <v>0</v>
          </cell>
          <cell r="O47">
            <v>391567.15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1368390.3999999997</v>
          </cell>
        </row>
        <row r="48">
          <cell r="A48">
            <v>40543</v>
          </cell>
          <cell r="B48">
            <v>0</v>
          </cell>
          <cell r="C48">
            <v>3336347.8499999996</v>
          </cell>
          <cell r="D48">
            <v>0</v>
          </cell>
          <cell r="E48">
            <v>0</v>
          </cell>
          <cell r="F48">
            <v>880952.04999999981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966200.9500000003</v>
          </cell>
          <cell r="M48">
            <v>0</v>
          </cell>
          <cell r="N48">
            <v>0</v>
          </cell>
          <cell r="O48">
            <v>331326.05000000005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1157868.7999999996</v>
          </cell>
        </row>
        <row r="49">
          <cell r="A49">
            <v>40908</v>
          </cell>
          <cell r="B49">
            <v>0</v>
          </cell>
          <cell r="C49">
            <v>2729739.15</v>
          </cell>
          <cell r="D49">
            <v>0</v>
          </cell>
          <cell r="E49">
            <v>0</v>
          </cell>
          <cell r="F49">
            <v>720778.94999999984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790528.05000000028</v>
          </cell>
          <cell r="M49">
            <v>0</v>
          </cell>
          <cell r="N49">
            <v>0</v>
          </cell>
          <cell r="O49">
            <v>271084.95000000007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947347.1999999996</v>
          </cell>
        </row>
        <row r="50">
          <cell r="A50">
            <v>41274</v>
          </cell>
          <cell r="B50">
            <v>0</v>
          </cell>
          <cell r="C50">
            <v>2123130.4499999997</v>
          </cell>
          <cell r="D50">
            <v>0</v>
          </cell>
          <cell r="E50">
            <v>0</v>
          </cell>
          <cell r="F50">
            <v>560605.84999999986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614855.15000000026</v>
          </cell>
          <cell r="M50">
            <v>0</v>
          </cell>
          <cell r="N50">
            <v>0</v>
          </cell>
          <cell r="O50">
            <v>210843.85000000006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736825.59999999963</v>
          </cell>
        </row>
        <row r="51">
          <cell r="A51">
            <v>41639</v>
          </cell>
          <cell r="B51">
            <v>0</v>
          </cell>
          <cell r="C51">
            <v>1516521.75</v>
          </cell>
          <cell r="D51">
            <v>0</v>
          </cell>
          <cell r="E51">
            <v>0</v>
          </cell>
          <cell r="F51">
            <v>400432.74999999988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439182.25000000023</v>
          </cell>
          <cell r="M51">
            <v>0</v>
          </cell>
          <cell r="N51">
            <v>0</v>
          </cell>
          <cell r="O51">
            <v>150602.75000000006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526303.99999999965</v>
          </cell>
        </row>
        <row r="52">
          <cell r="A52">
            <v>42004</v>
          </cell>
          <cell r="B52">
            <v>0</v>
          </cell>
          <cell r="C52">
            <v>909913.04999999981</v>
          </cell>
          <cell r="D52">
            <v>0</v>
          </cell>
          <cell r="E52">
            <v>0</v>
          </cell>
          <cell r="F52">
            <v>240259.64999999988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263509.35000000021</v>
          </cell>
          <cell r="M52">
            <v>0</v>
          </cell>
          <cell r="N52">
            <v>0</v>
          </cell>
          <cell r="O52">
            <v>90361.650000000052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315782.39999999967</v>
          </cell>
        </row>
        <row r="53">
          <cell r="A53">
            <v>42369</v>
          </cell>
          <cell r="B53">
            <v>0</v>
          </cell>
          <cell r="C53">
            <v>303304.3499999998</v>
          </cell>
          <cell r="D53">
            <v>0</v>
          </cell>
          <cell r="E53">
            <v>0</v>
          </cell>
          <cell r="F53">
            <v>80086.549999999872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87836.450000000215</v>
          </cell>
          <cell r="M53">
            <v>0</v>
          </cell>
          <cell r="N53">
            <v>0</v>
          </cell>
          <cell r="O53">
            <v>30120.550000000054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105260.79999999967</v>
          </cell>
        </row>
        <row r="54">
          <cell r="A54">
            <v>42735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</sheetData>
      <sheetData sheetId="18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39447</v>
          </cell>
          <cell r="B28">
            <v>0</v>
          </cell>
          <cell r="C28">
            <v>1078545.8999999999</v>
          </cell>
          <cell r="D28">
            <v>0</v>
          </cell>
          <cell r="E28">
            <v>0</v>
          </cell>
          <cell r="F28">
            <v>372155.8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41299.9</v>
          </cell>
          <cell r="M28">
            <v>0</v>
          </cell>
          <cell r="N28">
            <v>0</v>
          </cell>
          <cell r="O28">
            <v>14941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650149.19999999995</v>
          </cell>
        </row>
        <row r="29">
          <cell r="A29">
            <v>39813</v>
          </cell>
          <cell r="B29">
            <v>0</v>
          </cell>
          <cell r="C29">
            <v>1078545.8999999999</v>
          </cell>
          <cell r="D29">
            <v>0</v>
          </cell>
          <cell r="E29">
            <v>0</v>
          </cell>
          <cell r="F29">
            <v>372155.8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41299.9</v>
          </cell>
          <cell r="M29">
            <v>0</v>
          </cell>
          <cell r="N29">
            <v>0</v>
          </cell>
          <cell r="O29">
            <v>14941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650149.19999999995</v>
          </cell>
        </row>
        <row r="30">
          <cell r="A30">
            <v>40178</v>
          </cell>
          <cell r="B30">
            <v>0</v>
          </cell>
          <cell r="C30">
            <v>1078545.8999999999</v>
          </cell>
          <cell r="D30">
            <v>0</v>
          </cell>
          <cell r="E30">
            <v>0</v>
          </cell>
          <cell r="F30">
            <v>372155.8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41299.9</v>
          </cell>
          <cell r="M30">
            <v>0</v>
          </cell>
          <cell r="N30">
            <v>0</v>
          </cell>
          <cell r="O30">
            <v>14941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650149.19999999995</v>
          </cell>
        </row>
        <row r="31">
          <cell r="A31">
            <v>40543</v>
          </cell>
          <cell r="B31">
            <v>0</v>
          </cell>
          <cell r="C31">
            <v>1078545.8999999999</v>
          </cell>
          <cell r="D31">
            <v>0</v>
          </cell>
          <cell r="E31">
            <v>0</v>
          </cell>
          <cell r="F31">
            <v>372155.8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41299.9</v>
          </cell>
          <cell r="M31">
            <v>0</v>
          </cell>
          <cell r="N31">
            <v>0</v>
          </cell>
          <cell r="O31">
            <v>14941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650149.19999999995</v>
          </cell>
        </row>
        <row r="32">
          <cell r="A32">
            <v>40908</v>
          </cell>
          <cell r="B32">
            <v>0</v>
          </cell>
          <cell r="C32">
            <v>1078545.8999999999</v>
          </cell>
          <cell r="D32">
            <v>0</v>
          </cell>
          <cell r="E32">
            <v>0</v>
          </cell>
          <cell r="F32">
            <v>372155.8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41299.9</v>
          </cell>
          <cell r="M32">
            <v>0</v>
          </cell>
          <cell r="N32">
            <v>0</v>
          </cell>
          <cell r="O32">
            <v>14941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650149.19999999995</v>
          </cell>
        </row>
        <row r="33">
          <cell r="A33">
            <v>41274</v>
          </cell>
          <cell r="B33">
            <v>0</v>
          </cell>
          <cell r="C33">
            <v>1078545.8999999999</v>
          </cell>
          <cell r="D33">
            <v>0</v>
          </cell>
          <cell r="E33">
            <v>0</v>
          </cell>
          <cell r="F33">
            <v>372155.8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41299.9</v>
          </cell>
          <cell r="M33">
            <v>0</v>
          </cell>
          <cell r="N33">
            <v>0</v>
          </cell>
          <cell r="O33">
            <v>14941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650149.19999999995</v>
          </cell>
        </row>
        <row r="34">
          <cell r="A34">
            <v>41639</v>
          </cell>
          <cell r="B34">
            <v>0</v>
          </cell>
          <cell r="C34">
            <v>1078545.8999999999</v>
          </cell>
          <cell r="D34">
            <v>0</v>
          </cell>
          <cell r="E34">
            <v>0</v>
          </cell>
          <cell r="F34">
            <v>372155.8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41299.9</v>
          </cell>
          <cell r="M34">
            <v>0</v>
          </cell>
          <cell r="N34">
            <v>0</v>
          </cell>
          <cell r="O34">
            <v>14941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650149.19999999995</v>
          </cell>
        </row>
        <row r="35">
          <cell r="A35">
            <v>42004</v>
          </cell>
          <cell r="B35">
            <v>0</v>
          </cell>
          <cell r="C35">
            <v>1078545.8999999999</v>
          </cell>
          <cell r="D35">
            <v>0</v>
          </cell>
          <cell r="E35">
            <v>0</v>
          </cell>
          <cell r="F35">
            <v>372155.8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41299.9</v>
          </cell>
          <cell r="M35">
            <v>0</v>
          </cell>
          <cell r="N35">
            <v>0</v>
          </cell>
          <cell r="O35">
            <v>14941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650149.19999999995</v>
          </cell>
        </row>
        <row r="36">
          <cell r="A36">
            <v>42369</v>
          </cell>
          <cell r="B36">
            <v>0</v>
          </cell>
          <cell r="C36">
            <v>1078545.8999999999</v>
          </cell>
          <cell r="D36">
            <v>0</v>
          </cell>
          <cell r="E36">
            <v>0</v>
          </cell>
          <cell r="F36">
            <v>372155.8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41299.9</v>
          </cell>
          <cell r="M36">
            <v>0</v>
          </cell>
          <cell r="N36">
            <v>0</v>
          </cell>
          <cell r="O36">
            <v>14941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650149.19999999995</v>
          </cell>
        </row>
        <row r="37">
          <cell r="A37">
            <v>42735</v>
          </cell>
          <cell r="B37">
            <v>0</v>
          </cell>
          <cell r="C37">
            <v>1078545.8999999999</v>
          </cell>
          <cell r="D37">
            <v>0</v>
          </cell>
          <cell r="E37">
            <v>0</v>
          </cell>
          <cell r="F37">
            <v>372155.8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41299.9</v>
          </cell>
          <cell r="M37">
            <v>0</v>
          </cell>
          <cell r="N37">
            <v>0</v>
          </cell>
          <cell r="O37">
            <v>14941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650149.19999999995</v>
          </cell>
        </row>
        <row r="38">
          <cell r="A38">
            <v>43100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42">
          <cell r="A42">
            <v>37986</v>
          </cell>
          <cell r="B42">
            <v>0</v>
          </cell>
          <cell r="C42">
            <v>0</v>
          </cell>
        </row>
        <row r="43">
          <cell r="A43">
            <v>38352</v>
          </cell>
          <cell r="B43">
            <v>0</v>
          </cell>
          <cell r="C43">
            <v>0</v>
          </cell>
          <cell r="F43">
            <v>0</v>
          </cell>
        </row>
        <row r="44">
          <cell r="A44">
            <v>38717</v>
          </cell>
          <cell r="B44">
            <v>0</v>
          </cell>
          <cell r="C44">
            <v>0</v>
          </cell>
          <cell r="F44">
            <v>0</v>
          </cell>
          <cell r="I44">
            <v>0</v>
          </cell>
          <cell r="L44">
            <v>0</v>
          </cell>
          <cell r="O44">
            <v>0</v>
          </cell>
          <cell r="R44">
            <v>0</v>
          </cell>
          <cell r="U44">
            <v>0</v>
          </cell>
        </row>
        <row r="45">
          <cell r="A45">
            <v>39082</v>
          </cell>
          <cell r="B45">
            <v>0</v>
          </cell>
          <cell r="C45">
            <v>0</v>
          </cell>
          <cell r="F45">
            <v>0</v>
          </cell>
          <cell r="I45">
            <v>0</v>
          </cell>
          <cell r="L45">
            <v>0</v>
          </cell>
          <cell r="O45">
            <v>0</v>
          </cell>
          <cell r="R45">
            <v>0</v>
          </cell>
          <cell r="U45">
            <v>0</v>
          </cell>
        </row>
        <row r="46">
          <cell r="A46">
            <v>39447</v>
          </cell>
          <cell r="B46">
            <v>0</v>
          </cell>
          <cell r="C46">
            <v>10246186.050000001</v>
          </cell>
          <cell r="F46">
            <v>3535480.1</v>
          </cell>
          <cell r="I46">
            <v>0</v>
          </cell>
          <cell r="L46">
            <v>392349.05</v>
          </cell>
          <cell r="O46">
            <v>141939.5</v>
          </cell>
          <cell r="R46">
            <v>0</v>
          </cell>
          <cell r="U46">
            <v>6176417.4000000004</v>
          </cell>
        </row>
        <row r="47">
          <cell r="A47">
            <v>39813</v>
          </cell>
          <cell r="B47">
            <v>0</v>
          </cell>
          <cell r="C47">
            <v>9167640.1500000004</v>
          </cell>
          <cell r="F47">
            <v>3163324.3000000003</v>
          </cell>
          <cell r="I47">
            <v>0</v>
          </cell>
          <cell r="L47">
            <v>351049.14999999997</v>
          </cell>
          <cell r="O47">
            <v>126998.5</v>
          </cell>
          <cell r="R47">
            <v>0</v>
          </cell>
          <cell r="U47">
            <v>5526268.2000000002</v>
          </cell>
        </row>
        <row r="48">
          <cell r="A48">
            <v>40178</v>
          </cell>
          <cell r="B48">
            <v>0</v>
          </cell>
          <cell r="C48">
            <v>8089094.25</v>
          </cell>
          <cell r="F48">
            <v>2791168.5000000005</v>
          </cell>
          <cell r="I48">
            <v>0</v>
          </cell>
          <cell r="L48">
            <v>309749.24999999994</v>
          </cell>
          <cell r="O48">
            <v>112057.5</v>
          </cell>
          <cell r="R48">
            <v>0</v>
          </cell>
          <cell r="U48">
            <v>4876119</v>
          </cell>
        </row>
        <row r="49">
          <cell r="A49">
            <v>40543</v>
          </cell>
          <cell r="B49">
            <v>0</v>
          </cell>
          <cell r="C49">
            <v>7010548.3500000006</v>
          </cell>
          <cell r="F49">
            <v>2419012.7000000007</v>
          </cell>
          <cell r="I49">
            <v>0</v>
          </cell>
          <cell r="L49">
            <v>268449.34999999992</v>
          </cell>
          <cell r="O49">
            <v>97116.5</v>
          </cell>
          <cell r="R49">
            <v>0</v>
          </cell>
          <cell r="U49">
            <v>4225969.8</v>
          </cell>
        </row>
        <row r="50">
          <cell r="A50">
            <v>40908</v>
          </cell>
          <cell r="B50">
            <v>0</v>
          </cell>
          <cell r="C50">
            <v>5932002.4500000002</v>
          </cell>
          <cell r="F50">
            <v>2046856.9000000006</v>
          </cell>
          <cell r="I50">
            <v>0</v>
          </cell>
          <cell r="L50">
            <v>227149.44999999992</v>
          </cell>
          <cell r="O50">
            <v>82175.5</v>
          </cell>
          <cell r="R50">
            <v>0</v>
          </cell>
          <cell r="U50">
            <v>3575820.5999999996</v>
          </cell>
        </row>
        <row r="51">
          <cell r="A51">
            <v>41274</v>
          </cell>
          <cell r="B51">
            <v>0</v>
          </cell>
          <cell r="C51">
            <v>4853456.55</v>
          </cell>
          <cell r="F51">
            <v>1674701.1000000006</v>
          </cell>
          <cell r="I51">
            <v>0</v>
          </cell>
          <cell r="L51">
            <v>185849.54999999993</v>
          </cell>
          <cell r="O51">
            <v>67234.5</v>
          </cell>
          <cell r="R51">
            <v>0</v>
          </cell>
          <cell r="U51">
            <v>2925671.3999999994</v>
          </cell>
        </row>
        <row r="52">
          <cell r="A52">
            <v>41639</v>
          </cell>
          <cell r="B52">
            <v>0</v>
          </cell>
          <cell r="C52">
            <v>3774910.6499999994</v>
          </cell>
          <cell r="F52">
            <v>1302545.3000000005</v>
          </cell>
          <cell r="I52">
            <v>0</v>
          </cell>
          <cell r="L52">
            <v>144549.64999999994</v>
          </cell>
          <cell r="O52">
            <v>52293.5</v>
          </cell>
          <cell r="R52">
            <v>0</v>
          </cell>
          <cell r="U52">
            <v>2275522.1999999993</v>
          </cell>
        </row>
        <row r="53">
          <cell r="A53">
            <v>42004</v>
          </cell>
          <cell r="B53">
            <v>0</v>
          </cell>
          <cell r="C53">
            <v>2696364.75</v>
          </cell>
          <cell r="F53">
            <v>930389.50000000047</v>
          </cell>
          <cell r="I53">
            <v>0</v>
          </cell>
          <cell r="L53">
            <v>103249.74999999994</v>
          </cell>
          <cell r="O53">
            <v>37352.5</v>
          </cell>
          <cell r="R53">
            <v>0</v>
          </cell>
          <cell r="U53">
            <v>1625372.9999999993</v>
          </cell>
        </row>
        <row r="54">
          <cell r="A54">
            <v>42369</v>
          </cell>
          <cell r="B54">
            <v>0</v>
          </cell>
          <cell r="C54">
            <v>1617818.8499999996</v>
          </cell>
          <cell r="F54">
            <v>558233.70000000042</v>
          </cell>
          <cell r="I54">
            <v>0</v>
          </cell>
          <cell r="L54">
            <v>61949.84999999994</v>
          </cell>
          <cell r="O54">
            <v>22411.5</v>
          </cell>
          <cell r="R54">
            <v>0</v>
          </cell>
          <cell r="U54">
            <v>975223.79999999935</v>
          </cell>
        </row>
        <row r="55">
          <cell r="A55">
            <v>42735</v>
          </cell>
          <cell r="B55">
            <v>0</v>
          </cell>
          <cell r="C55">
            <v>539272.94999999972</v>
          </cell>
          <cell r="F55">
            <v>186077.90000000043</v>
          </cell>
          <cell r="I55">
            <v>0</v>
          </cell>
          <cell r="L55">
            <v>20649.949999999939</v>
          </cell>
          <cell r="O55">
            <v>7470.5</v>
          </cell>
          <cell r="R55">
            <v>0</v>
          </cell>
          <cell r="U55">
            <v>325074.59999999939</v>
          </cell>
        </row>
        <row r="56">
          <cell r="A56">
            <v>43100</v>
          </cell>
          <cell r="B56">
            <v>0</v>
          </cell>
          <cell r="C56">
            <v>0</v>
          </cell>
          <cell r="F56">
            <v>0</v>
          </cell>
          <cell r="I56">
            <v>0</v>
          </cell>
          <cell r="L56">
            <v>0</v>
          </cell>
          <cell r="O56">
            <v>0</v>
          </cell>
          <cell r="R56">
            <v>0</v>
          </cell>
          <cell r="U56">
            <v>0</v>
          </cell>
        </row>
      </sheetData>
      <sheetData sheetId="19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39447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39813</v>
          </cell>
          <cell r="B29">
            <v>0</v>
          </cell>
          <cell r="C29">
            <v>913727.2</v>
          </cell>
          <cell r="D29">
            <v>0</v>
          </cell>
          <cell r="E29">
            <v>0</v>
          </cell>
          <cell r="F29">
            <v>304540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73606.8</v>
          </cell>
          <cell r="M29">
            <v>0</v>
          </cell>
          <cell r="N29">
            <v>0</v>
          </cell>
          <cell r="O29">
            <v>27164.6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508415.8</v>
          </cell>
        </row>
        <row r="30">
          <cell r="A30">
            <v>40178</v>
          </cell>
          <cell r="B30">
            <v>0</v>
          </cell>
          <cell r="C30">
            <v>913727.2</v>
          </cell>
          <cell r="D30">
            <v>0</v>
          </cell>
          <cell r="E30">
            <v>0</v>
          </cell>
          <cell r="F30">
            <v>304540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73606.8</v>
          </cell>
          <cell r="M30">
            <v>0</v>
          </cell>
          <cell r="N30">
            <v>0</v>
          </cell>
          <cell r="O30">
            <v>27164.6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508415.8</v>
          </cell>
        </row>
        <row r="31">
          <cell r="A31">
            <v>40543</v>
          </cell>
          <cell r="B31">
            <v>0</v>
          </cell>
          <cell r="C31">
            <v>913727.2</v>
          </cell>
          <cell r="D31">
            <v>0</v>
          </cell>
          <cell r="E31">
            <v>0</v>
          </cell>
          <cell r="F31">
            <v>304540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73606.8</v>
          </cell>
          <cell r="M31">
            <v>0</v>
          </cell>
          <cell r="N31">
            <v>0</v>
          </cell>
          <cell r="O31">
            <v>27164.6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508415.8</v>
          </cell>
        </row>
        <row r="32">
          <cell r="A32">
            <v>40908</v>
          </cell>
          <cell r="B32">
            <v>0</v>
          </cell>
          <cell r="C32">
            <v>913727.2</v>
          </cell>
          <cell r="D32">
            <v>0</v>
          </cell>
          <cell r="E32">
            <v>0</v>
          </cell>
          <cell r="F32">
            <v>304540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73606.8</v>
          </cell>
          <cell r="M32">
            <v>0</v>
          </cell>
          <cell r="N32">
            <v>0</v>
          </cell>
          <cell r="O32">
            <v>27164.6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508415.8</v>
          </cell>
        </row>
        <row r="33">
          <cell r="A33">
            <v>41274</v>
          </cell>
          <cell r="B33">
            <v>0</v>
          </cell>
          <cell r="C33">
            <v>913727.2</v>
          </cell>
          <cell r="D33">
            <v>0</v>
          </cell>
          <cell r="E33">
            <v>0</v>
          </cell>
          <cell r="F33">
            <v>304540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73606.8</v>
          </cell>
          <cell r="M33">
            <v>0</v>
          </cell>
          <cell r="N33">
            <v>0</v>
          </cell>
          <cell r="O33">
            <v>27164.6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508415.8</v>
          </cell>
        </row>
        <row r="34">
          <cell r="A34">
            <v>41639</v>
          </cell>
          <cell r="B34">
            <v>0</v>
          </cell>
          <cell r="C34">
            <v>913727.2</v>
          </cell>
          <cell r="D34">
            <v>0</v>
          </cell>
          <cell r="E34">
            <v>0</v>
          </cell>
          <cell r="F34">
            <v>304540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73606.8</v>
          </cell>
          <cell r="M34">
            <v>0</v>
          </cell>
          <cell r="N34">
            <v>0</v>
          </cell>
          <cell r="O34">
            <v>27164.6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508415.8</v>
          </cell>
        </row>
        <row r="35">
          <cell r="A35">
            <v>42004</v>
          </cell>
          <cell r="B35">
            <v>0</v>
          </cell>
          <cell r="C35">
            <v>913727.2</v>
          </cell>
          <cell r="D35">
            <v>0</v>
          </cell>
          <cell r="E35">
            <v>0</v>
          </cell>
          <cell r="F35">
            <v>304540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73606.8</v>
          </cell>
          <cell r="M35">
            <v>0</v>
          </cell>
          <cell r="N35">
            <v>0</v>
          </cell>
          <cell r="O35">
            <v>27164.6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508415.8</v>
          </cell>
        </row>
        <row r="36">
          <cell r="A36">
            <v>42369</v>
          </cell>
          <cell r="B36">
            <v>0</v>
          </cell>
          <cell r="C36">
            <v>913727.2</v>
          </cell>
          <cell r="D36">
            <v>0</v>
          </cell>
          <cell r="E36">
            <v>0</v>
          </cell>
          <cell r="F36">
            <v>304540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73606.8</v>
          </cell>
          <cell r="M36">
            <v>0</v>
          </cell>
          <cell r="N36">
            <v>0</v>
          </cell>
          <cell r="O36">
            <v>27164.6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508415.8</v>
          </cell>
        </row>
        <row r="37">
          <cell r="A37">
            <v>42735</v>
          </cell>
          <cell r="B37">
            <v>0</v>
          </cell>
          <cell r="C37">
            <v>913727.2</v>
          </cell>
          <cell r="D37">
            <v>0</v>
          </cell>
          <cell r="E37">
            <v>0</v>
          </cell>
          <cell r="F37">
            <v>304540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73606.8</v>
          </cell>
          <cell r="M37">
            <v>0</v>
          </cell>
          <cell r="N37">
            <v>0</v>
          </cell>
          <cell r="O37">
            <v>27164.6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508415.8</v>
          </cell>
        </row>
        <row r="38">
          <cell r="A38">
            <v>43100</v>
          </cell>
          <cell r="B38">
            <v>0</v>
          </cell>
          <cell r="C38">
            <v>913727.2</v>
          </cell>
          <cell r="D38">
            <v>0</v>
          </cell>
          <cell r="E38">
            <v>0</v>
          </cell>
          <cell r="F38">
            <v>304540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73606.8</v>
          </cell>
          <cell r="M38">
            <v>0</v>
          </cell>
          <cell r="N38">
            <v>0</v>
          </cell>
          <cell r="O38">
            <v>27164.6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508415.8</v>
          </cell>
        </row>
        <row r="39">
          <cell r="A39">
            <v>43465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39447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39813</v>
          </cell>
          <cell r="B48">
            <v>0</v>
          </cell>
          <cell r="C48">
            <v>8680408.4000000004</v>
          </cell>
          <cell r="F48">
            <v>2893130</v>
          </cell>
          <cell r="I48">
            <v>0</v>
          </cell>
          <cell r="L48">
            <v>699264.6</v>
          </cell>
          <cell r="O48">
            <v>258063.7</v>
          </cell>
          <cell r="R48">
            <v>0</v>
          </cell>
          <cell r="U48">
            <v>4829950.0999999996</v>
          </cell>
        </row>
        <row r="49">
          <cell r="A49">
            <v>40178</v>
          </cell>
          <cell r="B49">
            <v>0</v>
          </cell>
          <cell r="C49">
            <v>7766681.1999999993</v>
          </cell>
          <cell r="F49">
            <v>2588590</v>
          </cell>
          <cell r="I49">
            <v>0</v>
          </cell>
          <cell r="L49">
            <v>625657.79999999993</v>
          </cell>
          <cell r="O49">
            <v>230899.1</v>
          </cell>
          <cell r="R49">
            <v>0</v>
          </cell>
          <cell r="U49">
            <v>4321534.3</v>
          </cell>
        </row>
        <row r="50">
          <cell r="A50">
            <v>40543</v>
          </cell>
          <cell r="B50">
            <v>0</v>
          </cell>
          <cell r="C50">
            <v>6852954</v>
          </cell>
          <cell r="F50">
            <v>2284050</v>
          </cell>
          <cell r="I50">
            <v>0</v>
          </cell>
          <cell r="L50">
            <v>552050.99999999988</v>
          </cell>
          <cell r="O50">
            <v>203734.5</v>
          </cell>
          <cell r="R50">
            <v>0</v>
          </cell>
          <cell r="U50">
            <v>3813118.5</v>
          </cell>
        </row>
        <row r="51">
          <cell r="A51">
            <v>40908</v>
          </cell>
          <cell r="B51">
            <v>0</v>
          </cell>
          <cell r="C51">
            <v>5939226.7999999998</v>
          </cell>
          <cell r="F51">
            <v>1979510</v>
          </cell>
          <cell r="I51">
            <v>0</v>
          </cell>
          <cell r="L51">
            <v>478444.1999999999</v>
          </cell>
          <cell r="O51">
            <v>176569.9</v>
          </cell>
          <cell r="R51">
            <v>0</v>
          </cell>
          <cell r="U51">
            <v>3304702.7</v>
          </cell>
        </row>
        <row r="52">
          <cell r="A52">
            <v>41274</v>
          </cell>
          <cell r="B52">
            <v>0</v>
          </cell>
          <cell r="C52">
            <v>5025499.5999999996</v>
          </cell>
          <cell r="F52">
            <v>1674970</v>
          </cell>
          <cell r="I52">
            <v>0</v>
          </cell>
          <cell r="L52">
            <v>404837.39999999991</v>
          </cell>
          <cell r="O52">
            <v>149405.29999999999</v>
          </cell>
          <cell r="R52">
            <v>0</v>
          </cell>
          <cell r="U52">
            <v>2796286.9000000004</v>
          </cell>
        </row>
        <row r="53">
          <cell r="A53">
            <v>41639</v>
          </cell>
          <cell r="B53">
            <v>0</v>
          </cell>
          <cell r="C53">
            <v>4111772.4000000004</v>
          </cell>
          <cell r="F53">
            <v>1370430</v>
          </cell>
          <cell r="I53">
            <v>0</v>
          </cell>
          <cell r="L53">
            <v>331230.59999999992</v>
          </cell>
          <cell r="O53">
            <v>122240.69999999998</v>
          </cell>
          <cell r="R53">
            <v>0</v>
          </cell>
          <cell r="U53">
            <v>2287871.1000000006</v>
          </cell>
        </row>
        <row r="54">
          <cell r="A54">
            <v>42004</v>
          </cell>
          <cell r="B54">
            <v>0</v>
          </cell>
          <cell r="C54">
            <v>3198045.2</v>
          </cell>
          <cell r="F54">
            <v>1065890</v>
          </cell>
          <cell r="I54">
            <v>0</v>
          </cell>
          <cell r="L54">
            <v>257623.79999999993</v>
          </cell>
          <cell r="O54">
            <v>95076.099999999977</v>
          </cell>
          <cell r="R54">
            <v>0</v>
          </cell>
          <cell r="U54">
            <v>1779455.3000000005</v>
          </cell>
        </row>
        <row r="55">
          <cell r="A55">
            <v>42369</v>
          </cell>
          <cell r="B55">
            <v>0</v>
          </cell>
          <cell r="C55">
            <v>2284318.0000000005</v>
          </cell>
          <cell r="F55">
            <v>761350</v>
          </cell>
          <cell r="I55">
            <v>0</v>
          </cell>
          <cell r="L55">
            <v>184016.99999999994</v>
          </cell>
          <cell r="O55">
            <v>67911.499999999971</v>
          </cell>
          <cell r="R55">
            <v>0</v>
          </cell>
          <cell r="U55">
            <v>1271039.5000000005</v>
          </cell>
        </row>
        <row r="56">
          <cell r="A56">
            <v>42735</v>
          </cell>
          <cell r="B56">
            <v>0</v>
          </cell>
          <cell r="C56">
            <v>1370590.8000000003</v>
          </cell>
          <cell r="F56">
            <v>456810</v>
          </cell>
          <cell r="I56">
            <v>0</v>
          </cell>
          <cell r="L56">
            <v>110410.19999999994</v>
          </cell>
          <cell r="O56">
            <v>40746.899999999972</v>
          </cell>
          <cell r="R56">
            <v>0</v>
          </cell>
          <cell r="U56">
            <v>762623.70000000042</v>
          </cell>
        </row>
        <row r="57">
          <cell r="A57">
            <v>43100</v>
          </cell>
          <cell r="B57">
            <v>0</v>
          </cell>
          <cell r="C57">
            <v>456863.60000000033</v>
          </cell>
          <cell r="F57">
            <v>152270</v>
          </cell>
          <cell r="I57">
            <v>0</v>
          </cell>
          <cell r="L57">
            <v>36803.399999999936</v>
          </cell>
          <cell r="O57">
            <v>13582.299999999974</v>
          </cell>
          <cell r="R57">
            <v>0</v>
          </cell>
          <cell r="U57">
            <v>254207.90000000043</v>
          </cell>
        </row>
        <row r="58">
          <cell r="A58">
            <v>43465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0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39813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40178</v>
          </cell>
          <cell r="B29">
            <v>0</v>
          </cell>
          <cell r="C29">
            <v>292197</v>
          </cell>
          <cell r="D29">
            <v>0</v>
          </cell>
          <cell r="E29">
            <v>0</v>
          </cell>
          <cell r="F29">
            <v>279959.8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12237.2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40543</v>
          </cell>
          <cell r="B30">
            <v>0</v>
          </cell>
          <cell r="C30">
            <v>292197</v>
          </cell>
          <cell r="D30">
            <v>0</v>
          </cell>
          <cell r="E30">
            <v>0</v>
          </cell>
          <cell r="F30">
            <v>279959.8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12237.2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40908</v>
          </cell>
          <cell r="B31">
            <v>0</v>
          </cell>
          <cell r="C31">
            <v>292197</v>
          </cell>
          <cell r="D31">
            <v>0</v>
          </cell>
          <cell r="E31">
            <v>0</v>
          </cell>
          <cell r="F31">
            <v>279959.8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12237.2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41274</v>
          </cell>
          <cell r="B32">
            <v>0</v>
          </cell>
          <cell r="C32">
            <v>292197</v>
          </cell>
          <cell r="D32">
            <v>0</v>
          </cell>
          <cell r="E32">
            <v>0</v>
          </cell>
          <cell r="F32">
            <v>279959.8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12237.2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41639</v>
          </cell>
          <cell r="B33">
            <v>0</v>
          </cell>
          <cell r="C33">
            <v>292197</v>
          </cell>
          <cell r="D33">
            <v>0</v>
          </cell>
          <cell r="E33">
            <v>0</v>
          </cell>
          <cell r="F33">
            <v>279959.8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12237.2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42004</v>
          </cell>
          <cell r="B34">
            <v>0</v>
          </cell>
          <cell r="C34">
            <v>292197</v>
          </cell>
          <cell r="D34">
            <v>0</v>
          </cell>
          <cell r="E34">
            <v>0</v>
          </cell>
          <cell r="F34">
            <v>279959.8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12237.2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42369</v>
          </cell>
          <cell r="B35">
            <v>0</v>
          </cell>
          <cell r="C35">
            <v>292197</v>
          </cell>
          <cell r="D35">
            <v>0</v>
          </cell>
          <cell r="E35">
            <v>0</v>
          </cell>
          <cell r="F35">
            <v>279959.8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12237.2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42735</v>
          </cell>
          <cell r="B36">
            <v>0</v>
          </cell>
          <cell r="C36">
            <v>292197</v>
          </cell>
          <cell r="D36">
            <v>0</v>
          </cell>
          <cell r="E36">
            <v>0</v>
          </cell>
          <cell r="F36">
            <v>279959.8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12237.2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43100</v>
          </cell>
          <cell r="B37">
            <v>0</v>
          </cell>
          <cell r="C37">
            <v>292197</v>
          </cell>
          <cell r="D37">
            <v>0</v>
          </cell>
          <cell r="E37">
            <v>0</v>
          </cell>
          <cell r="F37">
            <v>279959.8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12237.2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43465</v>
          </cell>
          <cell r="B38">
            <v>0</v>
          </cell>
          <cell r="C38">
            <v>292197</v>
          </cell>
          <cell r="D38">
            <v>0</v>
          </cell>
          <cell r="E38">
            <v>0</v>
          </cell>
          <cell r="F38">
            <v>279959.8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12237.2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43830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39813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40178</v>
          </cell>
          <cell r="B48">
            <v>0</v>
          </cell>
          <cell r="C48">
            <v>2775871.5</v>
          </cell>
          <cell r="F48">
            <v>2659618.1</v>
          </cell>
          <cell r="I48">
            <v>0</v>
          </cell>
          <cell r="L48">
            <v>0</v>
          </cell>
          <cell r="O48">
            <v>116253.4</v>
          </cell>
          <cell r="R48">
            <v>0</v>
          </cell>
          <cell r="U48">
            <v>0</v>
          </cell>
        </row>
        <row r="49">
          <cell r="A49">
            <v>40543</v>
          </cell>
          <cell r="B49">
            <v>0</v>
          </cell>
          <cell r="C49">
            <v>2483674.5000000005</v>
          </cell>
          <cell r="F49">
            <v>2379658.3000000003</v>
          </cell>
          <cell r="I49">
            <v>0</v>
          </cell>
          <cell r="L49">
            <v>0</v>
          </cell>
          <cell r="O49">
            <v>104016.2</v>
          </cell>
          <cell r="R49">
            <v>0</v>
          </cell>
          <cell r="U49">
            <v>0</v>
          </cell>
        </row>
        <row r="50">
          <cell r="A50">
            <v>40908</v>
          </cell>
          <cell r="B50">
            <v>0</v>
          </cell>
          <cell r="C50">
            <v>2191477.5000000005</v>
          </cell>
          <cell r="F50">
            <v>2099698.5000000005</v>
          </cell>
          <cell r="I50">
            <v>0</v>
          </cell>
          <cell r="L50">
            <v>0</v>
          </cell>
          <cell r="O50">
            <v>91779</v>
          </cell>
          <cell r="R50">
            <v>0</v>
          </cell>
          <cell r="U50">
            <v>0</v>
          </cell>
        </row>
        <row r="51">
          <cell r="A51">
            <v>41274</v>
          </cell>
          <cell r="B51">
            <v>0</v>
          </cell>
          <cell r="C51">
            <v>1899280.5000000005</v>
          </cell>
          <cell r="F51">
            <v>1819738.7000000004</v>
          </cell>
          <cell r="I51">
            <v>0</v>
          </cell>
          <cell r="L51">
            <v>0</v>
          </cell>
          <cell r="O51">
            <v>79541.8</v>
          </cell>
          <cell r="R51">
            <v>0</v>
          </cell>
          <cell r="U51">
            <v>0</v>
          </cell>
        </row>
        <row r="52">
          <cell r="A52">
            <v>41639</v>
          </cell>
          <cell r="B52">
            <v>0</v>
          </cell>
          <cell r="C52">
            <v>1607083.5000000005</v>
          </cell>
          <cell r="F52">
            <v>1539778.9000000004</v>
          </cell>
          <cell r="I52">
            <v>0</v>
          </cell>
          <cell r="L52">
            <v>0</v>
          </cell>
          <cell r="O52">
            <v>67304.600000000006</v>
          </cell>
          <cell r="R52">
            <v>0</v>
          </cell>
          <cell r="U52">
            <v>0</v>
          </cell>
        </row>
        <row r="53">
          <cell r="A53">
            <v>42004</v>
          </cell>
          <cell r="B53">
            <v>0</v>
          </cell>
          <cell r="C53">
            <v>1314886.5000000002</v>
          </cell>
          <cell r="F53">
            <v>1259819.1000000003</v>
          </cell>
          <cell r="I53">
            <v>0</v>
          </cell>
          <cell r="L53">
            <v>0</v>
          </cell>
          <cell r="O53">
            <v>55067.400000000009</v>
          </cell>
          <cell r="R53">
            <v>0</v>
          </cell>
          <cell r="U53">
            <v>0</v>
          </cell>
        </row>
        <row r="54">
          <cell r="A54">
            <v>42369</v>
          </cell>
          <cell r="B54">
            <v>0</v>
          </cell>
          <cell r="C54">
            <v>1022689.5000000002</v>
          </cell>
          <cell r="F54">
            <v>979859.30000000028</v>
          </cell>
          <cell r="I54">
            <v>0</v>
          </cell>
          <cell r="L54">
            <v>0</v>
          </cell>
          <cell r="O54">
            <v>42830.200000000012</v>
          </cell>
          <cell r="R54">
            <v>0</v>
          </cell>
          <cell r="U54">
            <v>0</v>
          </cell>
        </row>
        <row r="55">
          <cell r="A55">
            <v>42735</v>
          </cell>
          <cell r="B55">
            <v>0</v>
          </cell>
          <cell r="C55">
            <v>730492.50000000023</v>
          </cell>
          <cell r="F55">
            <v>699899.50000000023</v>
          </cell>
          <cell r="I55">
            <v>0</v>
          </cell>
          <cell r="L55">
            <v>0</v>
          </cell>
          <cell r="O55">
            <v>30593.000000000011</v>
          </cell>
          <cell r="R55">
            <v>0</v>
          </cell>
          <cell r="U55">
            <v>0</v>
          </cell>
        </row>
        <row r="56">
          <cell r="A56">
            <v>43100</v>
          </cell>
          <cell r="B56">
            <v>0</v>
          </cell>
          <cell r="C56">
            <v>438295.50000000023</v>
          </cell>
          <cell r="F56">
            <v>419939.70000000024</v>
          </cell>
          <cell r="I56">
            <v>0</v>
          </cell>
          <cell r="L56">
            <v>0</v>
          </cell>
          <cell r="O56">
            <v>18355.80000000001</v>
          </cell>
          <cell r="R56">
            <v>0</v>
          </cell>
          <cell r="U56">
            <v>0</v>
          </cell>
        </row>
        <row r="57">
          <cell r="A57">
            <v>43465</v>
          </cell>
          <cell r="B57">
            <v>0</v>
          </cell>
          <cell r="C57">
            <v>146098.50000000026</v>
          </cell>
          <cell r="F57">
            <v>139979.90000000026</v>
          </cell>
          <cell r="I57">
            <v>0</v>
          </cell>
          <cell r="L57">
            <v>0</v>
          </cell>
          <cell r="O57">
            <v>6118.6000000000095</v>
          </cell>
          <cell r="R57">
            <v>0</v>
          </cell>
          <cell r="U57">
            <v>0</v>
          </cell>
        </row>
        <row r="58">
          <cell r="A58">
            <v>43830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1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40178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40543</v>
          </cell>
          <cell r="B29">
            <v>0</v>
          </cell>
          <cell r="C29">
            <v>445116.12565089995</v>
          </cell>
          <cell r="D29">
            <v>0</v>
          </cell>
          <cell r="E29">
            <v>0</v>
          </cell>
          <cell r="F29">
            <v>207095.2069621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13805.867999999999</v>
          </cell>
          <cell r="M29">
            <v>0</v>
          </cell>
          <cell r="N29">
            <v>0</v>
          </cell>
          <cell r="O29">
            <v>224215.05068879999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40908</v>
          </cell>
          <cell r="B30">
            <v>0</v>
          </cell>
          <cell r="C30">
            <v>445116.12565089995</v>
          </cell>
          <cell r="D30">
            <v>0</v>
          </cell>
          <cell r="E30">
            <v>0</v>
          </cell>
          <cell r="F30">
            <v>207095.2069621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13805.867999999999</v>
          </cell>
          <cell r="M30">
            <v>0</v>
          </cell>
          <cell r="N30">
            <v>0</v>
          </cell>
          <cell r="O30">
            <v>224215.05068879999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41274</v>
          </cell>
          <cell r="B31">
            <v>0</v>
          </cell>
          <cell r="C31">
            <v>445116.12565089995</v>
          </cell>
          <cell r="D31">
            <v>0</v>
          </cell>
          <cell r="E31">
            <v>0</v>
          </cell>
          <cell r="F31">
            <v>207095.2069621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13805.867999999999</v>
          </cell>
          <cell r="M31">
            <v>0</v>
          </cell>
          <cell r="N31">
            <v>0</v>
          </cell>
          <cell r="O31">
            <v>224215.05068879999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41639</v>
          </cell>
          <cell r="B32">
            <v>0</v>
          </cell>
          <cell r="C32">
            <v>445116.12565089995</v>
          </cell>
          <cell r="D32">
            <v>0</v>
          </cell>
          <cell r="E32">
            <v>0</v>
          </cell>
          <cell r="F32">
            <v>207095.2069621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13805.867999999999</v>
          </cell>
          <cell r="M32">
            <v>0</v>
          </cell>
          <cell r="N32">
            <v>0</v>
          </cell>
          <cell r="O32">
            <v>224215.05068879999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42004</v>
          </cell>
          <cell r="B33">
            <v>0</v>
          </cell>
          <cell r="C33">
            <v>445116.12565089995</v>
          </cell>
          <cell r="D33">
            <v>0</v>
          </cell>
          <cell r="E33">
            <v>0</v>
          </cell>
          <cell r="F33">
            <v>207095.2069621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13805.867999999999</v>
          </cell>
          <cell r="M33">
            <v>0</v>
          </cell>
          <cell r="N33">
            <v>0</v>
          </cell>
          <cell r="O33">
            <v>224215.05068879999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42369</v>
          </cell>
          <cell r="B34">
            <v>0</v>
          </cell>
          <cell r="C34">
            <v>445116.12565089995</v>
          </cell>
          <cell r="D34">
            <v>0</v>
          </cell>
          <cell r="E34">
            <v>0</v>
          </cell>
          <cell r="F34">
            <v>207095.2069621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13805.867999999999</v>
          </cell>
          <cell r="M34">
            <v>0</v>
          </cell>
          <cell r="N34">
            <v>0</v>
          </cell>
          <cell r="O34">
            <v>224215.05068879999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42735</v>
          </cell>
          <cell r="B35">
            <v>0</v>
          </cell>
          <cell r="C35">
            <v>445116.12565089995</v>
          </cell>
          <cell r="D35">
            <v>0</v>
          </cell>
          <cell r="E35">
            <v>0</v>
          </cell>
          <cell r="F35">
            <v>207095.2069621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13805.867999999999</v>
          </cell>
          <cell r="M35">
            <v>0</v>
          </cell>
          <cell r="N35">
            <v>0</v>
          </cell>
          <cell r="O35">
            <v>224215.05068879999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43100</v>
          </cell>
          <cell r="B36">
            <v>0</v>
          </cell>
          <cell r="C36">
            <v>445116.12565089995</v>
          </cell>
          <cell r="D36">
            <v>0</v>
          </cell>
          <cell r="E36">
            <v>0</v>
          </cell>
          <cell r="F36">
            <v>207095.2069621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13805.867999999999</v>
          </cell>
          <cell r="M36">
            <v>0</v>
          </cell>
          <cell r="N36">
            <v>0</v>
          </cell>
          <cell r="O36">
            <v>224215.05068879999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43465</v>
          </cell>
          <cell r="B37">
            <v>0</v>
          </cell>
          <cell r="C37">
            <v>445116.12565089995</v>
          </cell>
          <cell r="D37">
            <v>0</v>
          </cell>
          <cell r="E37">
            <v>0</v>
          </cell>
          <cell r="F37">
            <v>207095.2069621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13805.867999999999</v>
          </cell>
          <cell r="M37">
            <v>0</v>
          </cell>
          <cell r="N37">
            <v>0</v>
          </cell>
          <cell r="O37">
            <v>224215.05068879999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43830</v>
          </cell>
          <cell r="B38">
            <v>0</v>
          </cell>
          <cell r="C38">
            <v>445116.12565089995</v>
          </cell>
          <cell r="D38">
            <v>0</v>
          </cell>
          <cell r="E38">
            <v>0</v>
          </cell>
          <cell r="F38">
            <v>207095.2069621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13805.867999999999</v>
          </cell>
          <cell r="M38">
            <v>0</v>
          </cell>
          <cell r="N38">
            <v>0</v>
          </cell>
          <cell r="O38">
            <v>224215.05068879999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44196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40178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40543</v>
          </cell>
          <cell r="B48">
            <v>0</v>
          </cell>
          <cell r="C48">
            <v>4228603.1936835498</v>
          </cell>
          <cell r="F48">
            <v>1967404.4661399499</v>
          </cell>
          <cell r="I48">
            <v>0</v>
          </cell>
          <cell r="L48">
            <v>131155.74599999998</v>
          </cell>
          <cell r="O48">
            <v>2130042.9815435996</v>
          </cell>
          <cell r="R48">
            <v>0</v>
          </cell>
          <cell r="U48">
            <v>0</v>
          </cell>
        </row>
        <row r="49">
          <cell r="A49">
            <v>40908</v>
          </cell>
          <cell r="B49">
            <v>0</v>
          </cell>
          <cell r="C49">
            <v>3783487.0680326493</v>
          </cell>
          <cell r="F49">
            <v>1760309.2591778499</v>
          </cell>
          <cell r="I49">
            <v>0</v>
          </cell>
          <cell r="L49">
            <v>117349.87799999998</v>
          </cell>
          <cell r="O49">
            <v>1905827.9308547997</v>
          </cell>
          <cell r="R49">
            <v>0</v>
          </cell>
          <cell r="U49">
            <v>0</v>
          </cell>
        </row>
        <row r="50">
          <cell r="A50">
            <v>41274</v>
          </cell>
          <cell r="B50">
            <v>0</v>
          </cell>
          <cell r="C50">
            <v>3338370.9423817499</v>
          </cell>
          <cell r="F50">
            <v>1553214.0522157499</v>
          </cell>
          <cell r="I50">
            <v>0</v>
          </cell>
          <cell r="L50">
            <v>103544.00999999998</v>
          </cell>
          <cell r="O50">
            <v>1681612.8801659998</v>
          </cell>
          <cell r="R50">
            <v>0</v>
          </cell>
          <cell r="U50">
            <v>0</v>
          </cell>
        </row>
        <row r="51">
          <cell r="A51">
            <v>41639</v>
          </cell>
          <cell r="B51">
            <v>0</v>
          </cell>
          <cell r="C51">
            <v>2893254.8167308494</v>
          </cell>
          <cell r="F51">
            <v>1346118.8452536499</v>
          </cell>
          <cell r="I51">
            <v>0</v>
          </cell>
          <cell r="L51">
            <v>89738.141999999978</v>
          </cell>
          <cell r="O51">
            <v>1457397.8294771998</v>
          </cell>
          <cell r="R51">
            <v>0</v>
          </cell>
          <cell r="U51">
            <v>0</v>
          </cell>
        </row>
        <row r="52">
          <cell r="A52">
            <v>42004</v>
          </cell>
          <cell r="B52">
            <v>0</v>
          </cell>
          <cell r="C52">
            <v>2448138.69107995</v>
          </cell>
          <cell r="F52">
            <v>1139023.6382915499</v>
          </cell>
          <cell r="I52">
            <v>0</v>
          </cell>
          <cell r="L52">
            <v>75932.273999999976</v>
          </cell>
          <cell r="O52">
            <v>1233182.7787883999</v>
          </cell>
          <cell r="R52">
            <v>0</v>
          </cell>
          <cell r="U52">
            <v>0</v>
          </cell>
        </row>
        <row r="53">
          <cell r="A53">
            <v>42369</v>
          </cell>
          <cell r="B53">
            <v>0</v>
          </cell>
          <cell r="C53">
            <v>2003022.5654290498</v>
          </cell>
          <cell r="F53">
            <v>931928.43132944987</v>
          </cell>
          <cell r="I53">
            <v>0</v>
          </cell>
          <cell r="L53">
            <v>62126.405999999974</v>
          </cell>
          <cell r="O53">
            <v>1008967.7280995999</v>
          </cell>
          <cell r="R53">
            <v>0</v>
          </cell>
          <cell r="U53">
            <v>0</v>
          </cell>
        </row>
        <row r="54">
          <cell r="A54">
            <v>42735</v>
          </cell>
          <cell r="B54">
            <v>0</v>
          </cell>
          <cell r="C54">
            <v>1557906.4397781498</v>
          </cell>
          <cell r="F54">
            <v>724833.22436734987</v>
          </cell>
          <cell r="I54">
            <v>0</v>
          </cell>
          <cell r="L54">
            <v>48320.537999999971</v>
          </cell>
          <cell r="O54">
            <v>784752.67741080001</v>
          </cell>
          <cell r="R54">
            <v>0</v>
          </cell>
          <cell r="U54">
            <v>0</v>
          </cell>
        </row>
        <row r="55">
          <cell r="A55">
            <v>43100</v>
          </cell>
          <cell r="B55">
            <v>0</v>
          </cell>
          <cell r="C55">
            <v>1112790.3141272499</v>
          </cell>
          <cell r="F55">
            <v>517738.01740524988</v>
          </cell>
          <cell r="I55">
            <v>0</v>
          </cell>
          <cell r="L55">
            <v>34514.669999999969</v>
          </cell>
          <cell r="O55">
            <v>560537.62672200007</v>
          </cell>
          <cell r="R55">
            <v>0</v>
          </cell>
          <cell r="U55">
            <v>0</v>
          </cell>
        </row>
        <row r="56">
          <cell r="A56">
            <v>43465</v>
          </cell>
          <cell r="B56">
            <v>0</v>
          </cell>
          <cell r="C56">
            <v>667674.18847634993</v>
          </cell>
          <cell r="F56">
            <v>310642.81044314988</v>
          </cell>
          <cell r="I56">
            <v>0</v>
          </cell>
          <cell r="L56">
            <v>20708.801999999971</v>
          </cell>
          <cell r="O56">
            <v>336322.57603320008</v>
          </cell>
          <cell r="R56">
            <v>0</v>
          </cell>
          <cell r="U56">
            <v>0</v>
          </cell>
        </row>
        <row r="57">
          <cell r="A57">
            <v>43830</v>
          </cell>
          <cell r="B57">
            <v>0</v>
          </cell>
          <cell r="C57">
            <v>222558.06282544995</v>
          </cell>
          <cell r="F57">
            <v>103547.60348104988</v>
          </cell>
          <cell r="I57">
            <v>0</v>
          </cell>
          <cell r="L57">
            <v>6902.933999999972</v>
          </cell>
          <cell r="O57">
            <v>112107.52534440008</v>
          </cell>
          <cell r="R57">
            <v>0</v>
          </cell>
          <cell r="U57">
            <v>0</v>
          </cell>
        </row>
        <row r="58">
          <cell r="A58">
            <v>44196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2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40543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40908</v>
          </cell>
          <cell r="B29">
            <v>0</v>
          </cell>
          <cell r="C29">
            <v>84125.6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84125.6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41274</v>
          </cell>
          <cell r="B30">
            <v>0</v>
          </cell>
          <cell r="C30">
            <v>84125.6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84125.6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41639</v>
          </cell>
          <cell r="B31">
            <v>0</v>
          </cell>
          <cell r="C31">
            <v>84125.6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84125.6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42004</v>
          </cell>
          <cell r="B32">
            <v>0</v>
          </cell>
          <cell r="C32">
            <v>84125.6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84125.6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42369</v>
          </cell>
          <cell r="B33">
            <v>0</v>
          </cell>
          <cell r="C33">
            <v>84125.6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84125.6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42735</v>
          </cell>
          <cell r="B34">
            <v>0</v>
          </cell>
          <cell r="C34">
            <v>84125.6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84125.6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43100</v>
          </cell>
          <cell r="B35">
            <v>0</v>
          </cell>
          <cell r="C35">
            <v>84125.6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84125.6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43465</v>
          </cell>
          <cell r="B36">
            <v>0</v>
          </cell>
          <cell r="C36">
            <v>84125.6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84125.6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43830</v>
          </cell>
          <cell r="B37">
            <v>0</v>
          </cell>
          <cell r="C37">
            <v>84125.6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84125.6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44196</v>
          </cell>
          <cell r="B38">
            <v>0</v>
          </cell>
          <cell r="C38">
            <v>84125.6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84125.6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44561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40543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40908</v>
          </cell>
          <cell r="B48">
            <v>0</v>
          </cell>
          <cell r="C48">
            <v>799193.2</v>
          </cell>
          <cell r="F48">
            <v>0</v>
          </cell>
          <cell r="I48">
            <v>0</v>
          </cell>
          <cell r="L48">
            <v>0</v>
          </cell>
          <cell r="O48">
            <v>799193.2</v>
          </cell>
          <cell r="R48">
            <v>0</v>
          </cell>
          <cell r="U48">
            <v>0</v>
          </cell>
        </row>
        <row r="49">
          <cell r="A49">
            <v>41274</v>
          </cell>
          <cell r="B49">
            <v>0</v>
          </cell>
          <cell r="C49">
            <v>715067.6</v>
          </cell>
          <cell r="F49">
            <v>0</v>
          </cell>
          <cell r="I49">
            <v>0</v>
          </cell>
          <cell r="L49">
            <v>0</v>
          </cell>
          <cell r="O49">
            <v>715067.6</v>
          </cell>
          <cell r="R49">
            <v>0</v>
          </cell>
          <cell r="U49">
            <v>0</v>
          </cell>
        </row>
        <row r="50">
          <cell r="A50">
            <v>41639</v>
          </cell>
          <cell r="B50">
            <v>0</v>
          </cell>
          <cell r="C50">
            <v>630942</v>
          </cell>
          <cell r="F50">
            <v>0</v>
          </cell>
          <cell r="I50">
            <v>0</v>
          </cell>
          <cell r="L50">
            <v>0</v>
          </cell>
          <cell r="O50">
            <v>630942</v>
          </cell>
          <cell r="R50">
            <v>0</v>
          </cell>
          <cell r="U50">
            <v>0</v>
          </cell>
        </row>
        <row r="51">
          <cell r="A51">
            <v>42004</v>
          </cell>
          <cell r="B51">
            <v>0</v>
          </cell>
          <cell r="C51">
            <v>546816.4</v>
          </cell>
          <cell r="F51">
            <v>0</v>
          </cell>
          <cell r="I51">
            <v>0</v>
          </cell>
          <cell r="L51">
            <v>0</v>
          </cell>
          <cell r="O51">
            <v>546816.4</v>
          </cell>
          <cell r="R51">
            <v>0</v>
          </cell>
          <cell r="U51">
            <v>0</v>
          </cell>
        </row>
        <row r="52">
          <cell r="A52">
            <v>42369</v>
          </cell>
          <cell r="B52">
            <v>0</v>
          </cell>
          <cell r="C52">
            <v>462690.80000000005</v>
          </cell>
          <cell r="F52">
            <v>0</v>
          </cell>
          <cell r="I52">
            <v>0</v>
          </cell>
          <cell r="L52">
            <v>0</v>
          </cell>
          <cell r="O52">
            <v>462690.80000000005</v>
          </cell>
          <cell r="R52">
            <v>0</v>
          </cell>
          <cell r="U52">
            <v>0</v>
          </cell>
        </row>
        <row r="53">
          <cell r="A53">
            <v>42735</v>
          </cell>
          <cell r="B53">
            <v>0</v>
          </cell>
          <cell r="C53">
            <v>378565.20000000007</v>
          </cell>
          <cell r="F53">
            <v>0</v>
          </cell>
          <cell r="I53">
            <v>0</v>
          </cell>
          <cell r="L53">
            <v>0</v>
          </cell>
          <cell r="O53">
            <v>378565.20000000007</v>
          </cell>
          <cell r="R53">
            <v>0</v>
          </cell>
          <cell r="U53">
            <v>0</v>
          </cell>
        </row>
        <row r="54">
          <cell r="A54">
            <v>43100</v>
          </cell>
          <cell r="B54">
            <v>0</v>
          </cell>
          <cell r="C54">
            <v>294439.60000000009</v>
          </cell>
          <cell r="F54">
            <v>0</v>
          </cell>
          <cell r="I54">
            <v>0</v>
          </cell>
          <cell r="L54">
            <v>0</v>
          </cell>
          <cell r="O54">
            <v>294439.60000000009</v>
          </cell>
          <cell r="R54">
            <v>0</v>
          </cell>
          <cell r="U54">
            <v>0</v>
          </cell>
        </row>
        <row r="55">
          <cell r="A55">
            <v>43465</v>
          </cell>
          <cell r="B55">
            <v>0</v>
          </cell>
          <cell r="C55">
            <v>210314.00000000009</v>
          </cell>
          <cell r="F55">
            <v>0</v>
          </cell>
          <cell r="I55">
            <v>0</v>
          </cell>
          <cell r="L55">
            <v>0</v>
          </cell>
          <cell r="O55">
            <v>210314.00000000009</v>
          </cell>
          <cell r="R55">
            <v>0</v>
          </cell>
          <cell r="U55">
            <v>0</v>
          </cell>
        </row>
        <row r="56">
          <cell r="A56">
            <v>43830</v>
          </cell>
          <cell r="B56">
            <v>0</v>
          </cell>
          <cell r="C56">
            <v>126188.40000000008</v>
          </cell>
          <cell r="F56">
            <v>0</v>
          </cell>
          <cell r="I56">
            <v>0</v>
          </cell>
          <cell r="L56">
            <v>0</v>
          </cell>
          <cell r="O56">
            <v>126188.40000000008</v>
          </cell>
          <cell r="R56">
            <v>0</v>
          </cell>
          <cell r="U56">
            <v>0</v>
          </cell>
        </row>
        <row r="57">
          <cell r="A57">
            <v>44196</v>
          </cell>
          <cell r="B57">
            <v>0</v>
          </cell>
          <cell r="C57">
            <v>42062.800000000076</v>
          </cell>
          <cell r="F57">
            <v>0</v>
          </cell>
          <cell r="I57">
            <v>0</v>
          </cell>
          <cell r="L57">
            <v>0</v>
          </cell>
          <cell r="O57">
            <v>42062.800000000076</v>
          </cell>
          <cell r="R57">
            <v>0</v>
          </cell>
          <cell r="U57">
            <v>0</v>
          </cell>
        </row>
        <row r="58">
          <cell r="A58">
            <v>44561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3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40908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41274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41639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42004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42369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42735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43100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43465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43830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44196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44561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44926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"/>
      <sheetName val="Appendix B"/>
      <sheetName val="Summary of Rates"/>
      <sheetName val="ATT 1 - ADIT"/>
      <sheetName val="ATT 1a - ADIT"/>
      <sheetName val="ATT 2 - Other Taxes"/>
      <sheetName val="ATT 3 - Revenue Credits"/>
      <sheetName val="ATT 4 - 100 Basis Point ROE"/>
      <sheetName val="ATT 5 - Cost Support"/>
      <sheetName val="ATT 6 - Est &amp; Reconcile WS"/>
      <sheetName val="Att 7 - Trans Enhance Charge"/>
      <sheetName val="ATT 8 - Depreciation Rates"/>
      <sheetName val="ATT 9a - Load Divisor"/>
      <sheetName val="ATT 9a1 - Load current year"/>
      <sheetName val="ATT 9a2 - Load one year prior"/>
      <sheetName val="ATT 9a3 - Load two years prior"/>
      <sheetName val="ATT 10 - Acc Amort of PIS"/>
      <sheetName val="ATT 11 - Prepayments"/>
      <sheetName val="ATT 12 - Plant Held Future Use"/>
      <sheetName val="ATT 13 - Revenue Credit Detail"/>
      <sheetName val="ATT 14-Cost of Capital Detail"/>
      <sheetName val="ATT 15 - GSU and Assoc'd Equip"/>
      <sheetName val="ATT 16 - Unfunded Reserves"/>
      <sheetName val="ATT 17 - PBOP"/>
      <sheetName val="Inputs"/>
      <sheetName val="PIS true-up"/>
      <sheetName val="FERC Form 1 data"/>
      <sheetName val="PIS projection"/>
      <sheetName val="Gateway PIS monthly"/>
    </sheetNames>
    <sheetDataSet>
      <sheetData sheetId="0" refreshError="1">
        <row r="6">
          <cell r="H6">
            <v>2012</v>
          </cell>
        </row>
        <row r="7">
          <cell r="H7" t="str">
            <v>Projection</v>
          </cell>
        </row>
        <row r="18">
          <cell r="H18">
            <v>7.3398818350960335E-2</v>
          </cell>
        </row>
        <row r="30">
          <cell r="H30">
            <v>0.21851176882254517</v>
          </cell>
        </row>
        <row r="33">
          <cell r="H33">
            <v>0.24176082444075614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6">
          <cell r="D16">
            <v>151699035</v>
          </cell>
          <cell r="E16">
            <v>160882952</v>
          </cell>
          <cell r="F16" t="str">
            <v>114.14c</v>
          </cell>
        </row>
        <row r="17">
          <cell r="D17">
            <v>-1874204</v>
          </cell>
          <cell r="E17">
            <v>-1851300</v>
          </cell>
          <cell r="F17" t="str">
            <v>114.19c</v>
          </cell>
        </row>
        <row r="18">
          <cell r="D18">
            <v>20136120</v>
          </cell>
          <cell r="E18">
            <v>22657380.059999999</v>
          </cell>
          <cell r="F18" t="str">
            <v>214.47d</v>
          </cell>
        </row>
        <row r="20">
          <cell r="D20">
            <v>4500418059</v>
          </cell>
          <cell r="E20">
            <v>4724913520</v>
          </cell>
          <cell r="F20" t="str">
            <v>207.58g</v>
          </cell>
        </row>
        <row r="21">
          <cell r="D21">
            <v>5487299014</v>
          </cell>
          <cell r="E21">
            <v>5678900414</v>
          </cell>
          <cell r="F21" t="str">
            <v>206.75b</v>
          </cell>
        </row>
        <row r="22">
          <cell r="D22">
            <v>5678900414</v>
          </cell>
          <cell r="E22">
            <v>5852985088</v>
          </cell>
          <cell r="F22" t="str">
            <v>207.75g</v>
          </cell>
        </row>
        <row r="23">
          <cell r="D23">
            <v>847651696</v>
          </cell>
          <cell r="E23">
            <v>853462120</v>
          </cell>
          <cell r="F23" t="str">
            <v>204.5b</v>
          </cell>
        </row>
        <row r="24">
          <cell r="D24">
            <v>853462120</v>
          </cell>
          <cell r="E24">
            <v>854419426</v>
          </cell>
          <cell r="F24" t="str">
            <v>205.5g</v>
          </cell>
        </row>
        <row r="25">
          <cell r="D25">
            <v>1213647890</v>
          </cell>
          <cell r="E25">
            <v>1316569190</v>
          </cell>
          <cell r="F25" t="str">
            <v>206.99b</v>
          </cell>
        </row>
        <row r="26">
          <cell r="D26">
            <v>1316569190</v>
          </cell>
          <cell r="E26">
            <v>1359148793</v>
          </cell>
          <cell r="F26" t="str">
            <v>207.99g</v>
          </cell>
        </row>
        <row r="27">
          <cell r="D27">
            <v>9892359008</v>
          </cell>
          <cell r="E27">
            <v>10420953789</v>
          </cell>
          <cell r="F27" t="str">
            <v>204.46b</v>
          </cell>
        </row>
        <row r="28">
          <cell r="D28">
            <v>10420953789</v>
          </cell>
          <cell r="E28">
            <v>10942646469</v>
          </cell>
          <cell r="F28" t="str">
            <v>205.46g</v>
          </cell>
        </row>
        <row r="29">
          <cell r="D29">
            <v>779590</v>
          </cell>
          <cell r="E29">
            <v>0</v>
          </cell>
          <cell r="F29" t="str">
            <v>207.102g</v>
          </cell>
        </row>
        <row r="31">
          <cell r="D31">
            <v>1224958546</v>
          </cell>
          <cell r="E31">
            <v>1285912340</v>
          </cell>
          <cell r="F31" t="str">
            <v>219.25c</v>
          </cell>
        </row>
        <row r="32">
          <cell r="D32">
            <v>2160071159</v>
          </cell>
          <cell r="E32">
            <v>2268075733</v>
          </cell>
          <cell r="F32" t="str">
            <v>219.26c</v>
          </cell>
        </row>
        <row r="33">
          <cell r="D33">
            <v>497114808</v>
          </cell>
          <cell r="E33">
            <v>500799794</v>
          </cell>
          <cell r="F33" t="str">
            <v>200.21c</v>
          </cell>
        </row>
        <row r="34">
          <cell r="D34">
            <v>477043369</v>
          </cell>
          <cell r="E34">
            <v>500908590</v>
          </cell>
          <cell r="F34" t="str">
            <v>219.28c</v>
          </cell>
        </row>
        <row r="36">
          <cell r="D36">
            <v>2465684624</v>
          </cell>
          <cell r="E36">
            <v>2505658617</v>
          </cell>
          <cell r="F36" t="str">
            <v>219.20c</v>
          </cell>
        </row>
        <row r="37">
          <cell r="D37">
            <v>0</v>
          </cell>
          <cell r="E37">
            <v>0</v>
          </cell>
          <cell r="F37" t="str">
            <v>219.21c</v>
          </cell>
        </row>
        <row r="38">
          <cell r="D38">
            <v>254117565</v>
          </cell>
          <cell r="E38">
            <v>264903753</v>
          </cell>
          <cell r="F38" t="str">
            <v>219.22c</v>
          </cell>
        </row>
        <row r="39">
          <cell r="D39">
            <v>0</v>
          </cell>
          <cell r="E39">
            <v>0</v>
          </cell>
          <cell r="F39" t="str">
            <v>219.23c</v>
          </cell>
        </row>
        <row r="40">
          <cell r="D40">
            <v>480305750</v>
          </cell>
          <cell r="E40">
            <v>579208388</v>
          </cell>
          <cell r="F40" t="str">
            <v>219.24c</v>
          </cell>
        </row>
        <row r="41">
          <cell r="D41">
            <v>3200107939</v>
          </cell>
          <cell r="E41">
            <v>3349770758</v>
          </cell>
          <cell r="F41" t="str">
            <v>219.20 through 219.24</v>
          </cell>
        </row>
        <row r="43">
          <cell r="D43">
            <v>106787597</v>
          </cell>
          <cell r="E43">
            <v>83816884</v>
          </cell>
          <cell r="F43" t="str">
            <v>227.5c</v>
          </cell>
        </row>
        <row r="44">
          <cell r="D44">
            <v>507347</v>
          </cell>
          <cell r="E44">
            <v>750972</v>
          </cell>
          <cell r="F44" t="str">
            <v>227.8c</v>
          </cell>
        </row>
        <row r="45">
          <cell r="D45">
            <v>0</v>
          </cell>
          <cell r="E45">
            <v>0</v>
          </cell>
          <cell r="F45" t="str">
            <v>227.16c</v>
          </cell>
        </row>
        <row r="46">
          <cell r="D46" t="str">
            <v>manual check</v>
          </cell>
          <cell r="E46" t="str">
            <v>manual check</v>
          </cell>
          <cell r="F46" t="str">
            <v>234.18c</v>
          </cell>
        </row>
        <row r="47">
          <cell r="D47">
            <v>0</v>
          </cell>
          <cell r="E47">
            <v>4045318</v>
          </cell>
          <cell r="F47" t="str">
            <v>266.6b</v>
          </cell>
        </row>
        <row r="48">
          <cell r="D48">
            <v>0</v>
          </cell>
          <cell r="E48">
            <v>2420922</v>
          </cell>
          <cell r="F48" t="str">
            <v>266.6h</v>
          </cell>
        </row>
        <row r="49">
          <cell r="D49">
            <v>0</v>
          </cell>
          <cell r="E49">
            <v>0</v>
          </cell>
          <cell r="F49" t="str">
            <v>321.84b</v>
          </cell>
        </row>
        <row r="50">
          <cell r="D50">
            <v>0</v>
          </cell>
          <cell r="E50">
            <v>0</v>
          </cell>
          <cell r="F50" t="str">
            <v>321.85b</v>
          </cell>
        </row>
        <row r="51">
          <cell r="D51">
            <v>7794035</v>
          </cell>
          <cell r="E51">
            <v>6733470</v>
          </cell>
          <cell r="F51" t="str">
            <v>321.86b</v>
          </cell>
        </row>
        <row r="52">
          <cell r="D52">
            <v>0</v>
          </cell>
          <cell r="E52">
            <v>0</v>
          </cell>
          <cell r="F52" t="str">
            <v>321.87b</v>
          </cell>
        </row>
        <row r="53">
          <cell r="D53">
            <v>0</v>
          </cell>
          <cell r="E53">
            <v>239500</v>
          </cell>
          <cell r="F53" t="str">
            <v>321.88b</v>
          </cell>
        </row>
        <row r="54">
          <cell r="D54">
            <v>984307</v>
          </cell>
          <cell r="E54">
            <v>850396</v>
          </cell>
          <cell r="F54" t="str">
            <v>321.89b</v>
          </cell>
        </row>
        <row r="55">
          <cell r="D55">
            <v>138234854</v>
          </cell>
          <cell r="E55">
            <v>142125115</v>
          </cell>
          <cell r="F55" t="str">
            <v>321.96b</v>
          </cell>
        </row>
        <row r="56">
          <cell r="D56">
            <v>204716008</v>
          </cell>
          <cell r="E56">
            <v>206484082</v>
          </cell>
          <cell r="F56" t="str">
            <v>321.112b</v>
          </cell>
        </row>
        <row r="57">
          <cell r="D57">
            <v>24984814</v>
          </cell>
          <cell r="E57">
            <v>16404849</v>
          </cell>
          <cell r="F57" t="str">
            <v>323.185b</v>
          </cell>
        </row>
        <row r="58">
          <cell r="D58">
            <v>21857100</v>
          </cell>
          <cell r="E58">
            <v>22965972</v>
          </cell>
          <cell r="F58" t="str">
            <v>323.189b</v>
          </cell>
        </row>
        <row r="59">
          <cell r="D59">
            <v>5360</v>
          </cell>
          <cell r="E59">
            <v>4948</v>
          </cell>
          <cell r="F59" t="str">
            <v>323.191b</v>
          </cell>
        </row>
        <row r="60">
          <cell r="D60">
            <v>152657357</v>
          </cell>
          <cell r="E60">
            <v>188239678</v>
          </cell>
          <cell r="F60" t="str">
            <v>323.197b</v>
          </cell>
        </row>
        <row r="61">
          <cell r="D61">
            <v>38609300</v>
          </cell>
          <cell r="E61">
            <v>41692182</v>
          </cell>
          <cell r="F61" t="str">
            <v>336.1d</v>
          </cell>
        </row>
        <row r="62">
          <cell r="D62">
            <v>0</v>
          </cell>
          <cell r="E62">
            <v>0</v>
          </cell>
          <cell r="F62" t="str">
            <v>336.1e</v>
          </cell>
        </row>
        <row r="63">
          <cell r="D63">
            <v>84271946</v>
          </cell>
          <cell r="E63">
            <v>86537884</v>
          </cell>
          <cell r="F63" t="str">
            <v>336.7b</v>
          </cell>
        </row>
        <row r="64">
          <cell r="D64">
            <v>0</v>
          </cell>
          <cell r="E64">
            <v>0</v>
          </cell>
          <cell r="F64" t="str">
            <v>336.7d</v>
          </cell>
        </row>
        <row r="65">
          <cell r="D65">
            <v>36082214</v>
          </cell>
          <cell r="E65">
            <v>38203550</v>
          </cell>
          <cell r="F65" t="str">
            <v>336.10b</v>
          </cell>
        </row>
        <row r="66">
          <cell r="D66">
            <v>3340933</v>
          </cell>
          <cell r="E66">
            <v>2357362</v>
          </cell>
          <cell r="F66" t="str">
            <v>336.10d</v>
          </cell>
        </row>
        <row r="67">
          <cell r="E67">
            <v>2043517</v>
          </cell>
          <cell r="F67" t="str">
            <v>350.32d</v>
          </cell>
        </row>
        <row r="68">
          <cell r="E68">
            <v>2983740</v>
          </cell>
          <cell r="F68" t="str">
            <v>350.33d</v>
          </cell>
        </row>
        <row r="69">
          <cell r="E69">
            <v>757804</v>
          </cell>
          <cell r="F69" t="str">
            <v>350.34d</v>
          </cell>
        </row>
        <row r="70">
          <cell r="E70">
            <v>365986</v>
          </cell>
          <cell r="F70" t="str">
            <v>350.35d</v>
          </cell>
        </row>
        <row r="71">
          <cell r="D71">
            <v>22707903</v>
          </cell>
          <cell r="E71">
            <v>23499915</v>
          </cell>
          <cell r="F71" t="str">
            <v>354.21b</v>
          </cell>
        </row>
        <row r="72">
          <cell r="D72">
            <v>41949915</v>
          </cell>
          <cell r="E72">
            <v>43097996</v>
          </cell>
          <cell r="F72" t="str">
            <v>354.27b</v>
          </cell>
        </row>
        <row r="73">
          <cell r="D73">
            <v>357213635</v>
          </cell>
          <cell r="E73">
            <v>363265480</v>
          </cell>
          <cell r="F73" t="str">
            <v>354.28b</v>
          </cell>
        </row>
      </sheetData>
      <sheetData sheetId="25" refreshError="1"/>
      <sheetData sheetId="26" refreshError="1">
        <row r="6">
          <cell r="B6" t="str">
            <v>ID</v>
          </cell>
          <cell r="C6" t="str">
            <v>ff1_page</v>
          </cell>
          <cell r="D6" t="str">
            <v>ff1_line</v>
          </cell>
          <cell r="E6" t="str">
            <v>ff1_col</v>
          </cell>
          <cell r="F6" t="str">
            <v>ff1_map</v>
          </cell>
          <cell r="G6" t="str">
            <v>column_name</v>
          </cell>
          <cell r="H6">
            <v>2008</v>
          </cell>
          <cell r="I6">
            <v>2009</v>
          </cell>
          <cell r="J6">
            <v>2010</v>
          </cell>
          <cell r="K6">
            <v>2011</v>
          </cell>
          <cell r="L6">
            <v>2012</v>
          </cell>
        </row>
        <row r="7">
          <cell r="B7">
            <v>13</v>
          </cell>
          <cell r="C7">
            <v>114</v>
          </cell>
          <cell r="D7">
            <v>14</v>
          </cell>
          <cell r="E7" t="str">
            <v>c</v>
          </cell>
          <cell r="F7" t="str">
            <v>114.14c</v>
          </cell>
          <cell r="G7" t="str">
            <v>current_yr_total</v>
          </cell>
          <cell r="H7">
            <v>112424490</v>
          </cell>
          <cell r="I7">
            <v>123877487</v>
          </cell>
          <cell r="J7">
            <v>136550272</v>
          </cell>
          <cell r="K7">
            <v>151699035</v>
          </cell>
          <cell r="L7">
            <v>160882952</v>
          </cell>
        </row>
        <row r="8">
          <cell r="B8">
            <v>14</v>
          </cell>
          <cell r="C8">
            <v>114</v>
          </cell>
          <cell r="D8">
            <v>19</v>
          </cell>
          <cell r="E8" t="str">
            <v>c</v>
          </cell>
          <cell r="F8" t="str">
            <v>114.19c</v>
          </cell>
          <cell r="G8" t="str">
            <v>current_yr_total</v>
          </cell>
          <cell r="H8">
            <v>-1874204</v>
          </cell>
          <cell r="I8">
            <v>-1874204</v>
          </cell>
          <cell r="J8">
            <v>-1874204</v>
          </cell>
          <cell r="K8">
            <v>-1874204</v>
          </cell>
          <cell r="L8">
            <v>-1851300</v>
          </cell>
        </row>
        <row r="9">
          <cell r="B9">
            <v>24</v>
          </cell>
          <cell r="C9">
            <v>200</v>
          </cell>
          <cell r="D9">
            <v>21</v>
          </cell>
          <cell r="E9" t="str">
            <v>c</v>
          </cell>
          <cell r="F9" t="str">
            <v>200.21c</v>
          </cell>
          <cell r="G9" t="str">
            <v>amt2</v>
          </cell>
          <cell r="H9">
            <v>414958634</v>
          </cell>
          <cell r="I9">
            <v>439600000</v>
          </cell>
          <cell r="J9">
            <v>471575613</v>
          </cell>
          <cell r="K9">
            <v>497114808</v>
          </cell>
          <cell r="L9">
            <v>500799794</v>
          </cell>
        </row>
        <row r="10">
          <cell r="B10">
            <v>25</v>
          </cell>
          <cell r="C10">
            <v>204</v>
          </cell>
          <cell r="D10">
            <v>5</v>
          </cell>
          <cell r="E10" t="str">
            <v>b</v>
          </cell>
          <cell r="F10" t="str">
            <v>204.5b</v>
          </cell>
          <cell r="G10" t="str">
            <v>begin_yr_bal</v>
          </cell>
          <cell r="J10">
            <v>752435770</v>
          </cell>
          <cell r="K10">
            <v>847651696</v>
          </cell>
          <cell r="L10">
            <v>853462120</v>
          </cell>
        </row>
        <row r="11">
          <cell r="B11">
            <v>26</v>
          </cell>
          <cell r="C11">
            <v>204</v>
          </cell>
          <cell r="D11">
            <v>5</v>
          </cell>
          <cell r="E11" t="str">
            <v>g</v>
          </cell>
          <cell r="F11" t="str">
            <v>204.5g</v>
          </cell>
          <cell r="G11" t="str">
            <v>yr_end_bal</v>
          </cell>
          <cell r="J11">
            <v>847651696</v>
          </cell>
          <cell r="K11">
            <v>853462120</v>
          </cell>
          <cell r="L11">
            <v>854419426</v>
          </cell>
        </row>
        <row r="12">
          <cell r="B12">
            <v>27</v>
          </cell>
          <cell r="C12">
            <v>204</v>
          </cell>
          <cell r="D12">
            <v>46</v>
          </cell>
          <cell r="E12" t="str">
            <v>b</v>
          </cell>
          <cell r="F12" t="str">
            <v>204.46b</v>
          </cell>
          <cell r="G12" t="str">
            <v>begin_yr_bal</v>
          </cell>
          <cell r="J12">
            <v>9012810574</v>
          </cell>
          <cell r="K12">
            <v>9892359008</v>
          </cell>
          <cell r="L12">
            <v>10420953789</v>
          </cell>
        </row>
        <row r="13">
          <cell r="B13">
            <v>28</v>
          </cell>
          <cell r="C13">
            <v>205</v>
          </cell>
          <cell r="D13">
            <v>46</v>
          </cell>
          <cell r="E13" t="str">
            <v>g</v>
          </cell>
          <cell r="F13" t="str">
            <v>205.46g</v>
          </cell>
          <cell r="G13" t="str">
            <v>yr_end_bal</v>
          </cell>
          <cell r="J13">
            <v>9892359008</v>
          </cell>
          <cell r="K13">
            <v>10420953789</v>
          </cell>
          <cell r="L13">
            <v>10942646469</v>
          </cell>
        </row>
        <row r="14">
          <cell r="B14">
            <v>29</v>
          </cell>
          <cell r="C14">
            <v>205</v>
          </cell>
          <cell r="D14">
            <v>5</v>
          </cell>
          <cell r="E14" t="str">
            <v>g</v>
          </cell>
          <cell r="F14" t="str">
            <v>205.5g</v>
          </cell>
          <cell r="G14" t="str">
            <v>yr_end_bal</v>
          </cell>
          <cell r="H14">
            <v>721245705</v>
          </cell>
          <cell r="I14">
            <v>752435770</v>
          </cell>
          <cell r="J14">
            <v>847651696</v>
          </cell>
          <cell r="K14">
            <v>853462120</v>
          </cell>
          <cell r="L14">
            <v>854419426</v>
          </cell>
        </row>
        <row r="15">
          <cell r="B15">
            <v>30</v>
          </cell>
          <cell r="C15">
            <v>206</v>
          </cell>
          <cell r="D15">
            <v>58</v>
          </cell>
          <cell r="E15" t="str">
            <v>g</v>
          </cell>
          <cell r="F15" t="str">
            <v>206.58g</v>
          </cell>
          <cell r="G15" t="str">
            <v>yr_end_bal</v>
          </cell>
          <cell r="H15">
            <v>3054528950</v>
          </cell>
          <cell r="I15">
            <v>3342913921</v>
          </cell>
          <cell r="J15">
            <v>4339114233</v>
          </cell>
          <cell r="K15">
            <v>4500418059</v>
          </cell>
          <cell r="L15">
            <v>4724913520</v>
          </cell>
        </row>
        <row r="16">
          <cell r="B16">
            <v>31</v>
          </cell>
          <cell r="C16">
            <v>206</v>
          </cell>
          <cell r="D16">
            <v>75</v>
          </cell>
          <cell r="E16" t="str">
            <v>b</v>
          </cell>
          <cell r="F16" t="str">
            <v>206.75b</v>
          </cell>
          <cell r="G16" t="str">
            <v>begin_yr_bal</v>
          </cell>
          <cell r="J16">
            <v>5328574836</v>
          </cell>
          <cell r="K16">
            <v>5487299014</v>
          </cell>
          <cell r="L16">
            <v>5678900414</v>
          </cell>
        </row>
        <row r="17">
          <cell r="B17">
            <v>32</v>
          </cell>
          <cell r="C17">
            <v>207</v>
          </cell>
          <cell r="D17">
            <v>75</v>
          </cell>
          <cell r="E17" t="str">
            <v>g</v>
          </cell>
          <cell r="F17" t="str">
            <v>207.75g</v>
          </cell>
          <cell r="G17" t="str">
            <v>yr_end_bal</v>
          </cell>
          <cell r="J17">
            <v>5487299014</v>
          </cell>
          <cell r="K17">
            <v>5678900414</v>
          </cell>
          <cell r="L17">
            <v>5852985088</v>
          </cell>
        </row>
        <row r="18">
          <cell r="B18">
            <v>33</v>
          </cell>
          <cell r="C18">
            <v>206</v>
          </cell>
          <cell r="D18">
            <v>99</v>
          </cell>
          <cell r="E18" t="str">
            <v>b</v>
          </cell>
          <cell r="F18" t="str">
            <v>206.99b</v>
          </cell>
          <cell r="G18" t="str">
            <v>begin_yr_bal</v>
          </cell>
          <cell r="J18">
            <v>1205830225</v>
          </cell>
          <cell r="K18">
            <v>1213647890</v>
          </cell>
          <cell r="L18">
            <v>1316569190</v>
          </cell>
        </row>
        <row r="19">
          <cell r="B19">
            <v>34</v>
          </cell>
          <cell r="C19">
            <v>207</v>
          </cell>
          <cell r="D19">
            <v>99</v>
          </cell>
          <cell r="E19" t="str">
            <v>g</v>
          </cell>
          <cell r="F19" t="str">
            <v>207.99g</v>
          </cell>
          <cell r="G19" t="str">
            <v>yr_end_bal</v>
          </cell>
          <cell r="J19">
            <v>1213647890</v>
          </cell>
          <cell r="K19">
            <v>1316569190</v>
          </cell>
          <cell r="L19">
            <v>1359148793</v>
          </cell>
        </row>
        <row r="20">
          <cell r="B20">
            <v>27</v>
          </cell>
          <cell r="C20">
            <v>207</v>
          </cell>
          <cell r="D20">
            <v>46</v>
          </cell>
          <cell r="E20" t="str">
            <v>g</v>
          </cell>
          <cell r="F20" t="str">
            <v>207.46g</v>
          </cell>
          <cell r="G20" t="str">
            <v>yr_end_bal</v>
          </cell>
          <cell r="H20">
            <v>0</v>
          </cell>
          <cell r="I20">
            <v>9012810574</v>
          </cell>
          <cell r="J20">
            <v>9892359008</v>
          </cell>
          <cell r="K20">
            <v>10420953789</v>
          </cell>
          <cell r="L20">
            <v>10942646469</v>
          </cell>
        </row>
        <row r="21">
          <cell r="B21">
            <v>28</v>
          </cell>
          <cell r="C21">
            <v>207</v>
          </cell>
          <cell r="D21">
            <v>58</v>
          </cell>
          <cell r="E21" t="str">
            <v>g</v>
          </cell>
          <cell r="F21" t="str">
            <v>207.58g</v>
          </cell>
          <cell r="G21" t="str">
            <v>yr_end_bal</v>
          </cell>
          <cell r="H21">
            <v>3054528950</v>
          </cell>
          <cell r="I21">
            <v>3342913921</v>
          </cell>
          <cell r="J21">
            <v>4339114233</v>
          </cell>
          <cell r="K21">
            <v>4500418059</v>
          </cell>
          <cell r="L21">
            <v>4724913520</v>
          </cell>
        </row>
        <row r="22">
          <cell r="B22">
            <v>29</v>
          </cell>
          <cell r="C22">
            <v>207</v>
          </cell>
          <cell r="D22">
            <v>94</v>
          </cell>
          <cell r="E22" t="str">
            <v>g</v>
          </cell>
          <cell r="F22" t="str">
            <v>207.94g</v>
          </cell>
          <cell r="G22" t="str">
            <v>yr_end_bal</v>
          </cell>
          <cell r="H22">
            <v>0</v>
          </cell>
          <cell r="I22">
            <v>246182036</v>
          </cell>
          <cell r="J22">
            <v>259841810</v>
          </cell>
          <cell r="K22">
            <v>298389515</v>
          </cell>
          <cell r="L22">
            <v>344747037</v>
          </cell>
        </row>
        <row r="23">
          <cell r="B23">
            <v>30</v>
          </cell>
          <cell r="C23">
            <v>207</v>
          </cell>
          <cell r="D23">
            <v>99</v>
          </cell>
          <cell r="E23" t="str">
            <v>g</v>
          </cell>
          <cell r="F23" t="str">
            <v>207.99g</v>
          </cell>
          <cell r="G23" t="str">
            <v>yr_end_bal</v>
          </cell>
          <cell r="H23">
            <v>1197249133</v>
          </cell>
          <cell r="I23">
            <v>1205830225</v>
          </cell>
          <cell r="J23">
            <v>1213647890</v>
          </cell>
          <cell r="K23">
            <v>1316569190</v>
          </cell>
          <cell r="L23">
            <v>1359148793</v>
          </cell>
        </row>
        <row r="24">
          <cell r="C24">
            <v>207</v>
          </cell>
          <cell r="D24">
            <v>102</v>
          </cell>
          <cell r="E24" t="str">
            <v>g</v>
          </cell>
          <cell r="F24" t="str">
            <v>207.102g</v>
          </cell>
          <cell r="G24" t="str">
            <v>yr_end_bal</v>
          </cell>
          <cell r="K24" t="e">
            <v>#N/A</v>
          </cell>
          <cell r="L24">
            <v>0</v>
          </cell>
        </row>
        <row r="25">
          <cell r="B25">
            <v>31</v>
          </cell>
          <cell r="C25">
            <v>207</v>
          </cell>
          <cell r="D25">
            <v>104</v>
          </cell>
          <cell r="E25" t="str">
            <v>g</v>
          </cell>
          <cell r="F25" t="str">
            <v>207.104g</v>
          </cell>
          <cell r="G25" t="str">
            <v>yr_end_bal</v>
          </cell>
          <cell r="H25">
            <v>18224942831</v>
          </cell>
          <cell r="I25">
            <v>19645568742</v>
          </cell>
          <cell r="J25">
            <v>21775587040</v>
          </cell>
          <cell r="K25" t="e">
            <v>#N/A</v>
          </cell>
          <cell r="L25" t="e">
            <v>#N/A</v>
          </cell>
        </row>
        <row r="26">
          <cell r="B26">
            <v>32</v>
          </cell>
          <cell r="C26">
            <v>214</v>
          </cell>
          <cell r="D26">
            <v>47</v>
          </cell>
          <cell r="E26" t="str">
            <v>d</v>
          </cell>
          <cell r="F26" t="str">
            <v>214.47d</v>
          </cell>
          <cell r="G26" t="str">
            <v>balance</v>
          </cell>
          <cell r="H26">
            <v>15074557</v>
          </cell>
          <cell r="I26">
            <v>13674549</v>
          </cell>
          <cell r="J26">
            <v>17678149</v>
          </cell>
          <cell r="K26">
            <v>20136120</v>
          </cell>
          <cell r="L26">
            <v>22657380.059999999</v>
          </cell>
        </row>
        <row r="27">
          <cell r="C27">
            <v>219</v>
          </cell>
          <cell r="D27">
            <v>20</v>
          </cell>
          <cell r="E27" t="str">
            <v>c</v>
          </cell>
          <cell r="F27" t="str">
            <v>219.20c</v>
          </cell>
          <cell r="G27" t="str">
            <v>electric_plant</v>
          </cell>
          <cell r="K27">
            <v>2465684624</v>
          </cell>
          <cell r="L27">
            <v>2505658617</v>
          </cell>
        </row>
        <row r="28">
          <cell r="C28">
            <v>219</v>
          </cell>
          <cell r="D28">
            <v>21</v>
          </cell>
          <cell r="E28" t="str">
            <v>c</v>
          </cell>
          <cell r="F28" t="str">
            <v>219.21c</v>
          </cell>
          <cell r="G28" t="str">
            <v>electric_plant</v>
          </cell>
          <cell r="K28">
            <v>0</v>
          </cell>
          <cell r="L28">
            <v>0</v>
          </cell>
        </row>
        <row r="29">
          <cell r="C29">
            <v>219</v>
          </cell>
          <cell r="D29">
            <v>22</v>
          </cell>
          <cell r="E29" t="str">
            <v>c</v>
          </cell>
          <cell r="F29" t="str">
            <v>219.22c</v>
          </cell>
          <cell r="G29" t="str">
            <v>electric_plant</v>
          </cell>
          <cell r="K29">
            <v>254117565</v>
          </cell>
          <cell r="L29">
            <v>264903753</v>
          </cell>
        </row>
        <row r="30">
          <cell r="C30">
            <v>219</v>
          </cell>
          <cell r="D30">
            <v>23</v>
          </cell>
          <cell r="E30" t="str">
            <v>c</v>
          </cell>
          <cell r="F30" t="str">
            <v>219.23c</v>
          </cell>
          <cell r="G30" t="str">
            <v>electric_plant</v>
          </cell>
          <cell r="K30">
            <v>0</v>
          </cell>
          <cell r="L30">
            <v>0</v>
          </cell>
        </row>
        <row r="31">
          <cell r="C31">
            <v>219</v>
          </cell>
          <cell r="D31">
            <v>24</v>
          </cell>
          <cell r="E31" t="str">
            <v>c</v>
          </cell>
          <cell r="F31" t="str">
            <v>219.24c</v>
          </cell>
          <cell r="G31" t="str">
            <v>electric_plant</v>
          </cell>
          <cell r="K31">
            <v>480305750</v>
          </cell>
          <cell r="L31">
            <v>579208388</v>
          </cell>
        </row>
        <row r="32">
          <cell r="B32">
            <v>33</v>
          </cell>
          <cell r="C32">
            <v>219</v>
          </cell>
          <cell r="D32">
            <v>25</v>
          </cell>
          <cell r="E32" t="str">
            <v>c</v>
          </cell>
          <cell r="F32" t="str">
            <v>219.25c</v>
          </cell>
          <cell r="G32" t="str">
            <v>electric_plant</v>
          </cell>
          <cell r="H32">
            <v>1097506323</v>
          </cell>
          <cell r="I32">
            <v>1142839345</v>
          </cell>
          <cell r="J32">
            <v>1172814664</v>
          </cell>
          <cell r="K32">
            <v>1224958546</v>
          </cell>
          <cell r="L32">
            <v>1285912340</v>
          </cell>
        </row>
        <row r="33">
          <cell r="B33">
            <v>34</v>
          </cell>
          <cell r="C33">
            <v>219</v>
          </cell>
          <cell r="D33">
            <v>26</v>
          </cell>
          <cell r="E33" t="str">
            <v>c</v>
          </cell>
          <cell r="F33" t="str">
            <v>219.26c</v>
          </cell>
          <cell r="G33" t="str">
            <v>electric_plant</v>
          </cell>
          <cell r="I33">
            <v>2003524851</v>
          </cell>
          <cell r="J33">
            <v>2072617011</v>
          </cell>
          <cell r="K33">
            <v>2160071159</v>
          </cell>
          <cell r="L33">
            <v>2268075733</v>
          </cell>
        </row>
        <row r="34">
          <cell r="B34">
            <v>35</v>
          </cell>
          <cell r="C34">
            <v>219</v>
          </cell>
          <cell r="D34">
            <v>28</v>
          </cell>
          <cell r="E34" t="str">
            <v>c</v>
          </cell>
          <cell r="F34" t="str">
            <v>219.28c</v>
          </cell>
          <cell r="G34" t="str">
            <v>electric_plant</v>
          </cell>
          <cell r="H34">
            <v>474745184</v>
          </cell>
          <cell r="I34">
            <v>467966146</v>
          </cell>
          <cell r="J34">
            <v>446986081</v>
          </cell>
          <cell r="K34">
            <v>477043369</v>
          </cell>
          <cell r="L34">
            <v>500908590</v>
          </cell>
        </row>
        <row r="35">
          <cell r="B35">
            <v>36</v>
          </cell>
          <cell r="C35">
            <v>219</v>
          </cell>
          <cell r="D35">
            <v>29</v>
          </cell>
          <cell r="E35" t="str">
            <v>c</v>
          </cell>
          <cell r="F35" t="str">
            <v>219.29c</v>
          </cell>
          <cell r="G35" t="str">
            <v>electric_plant</v>
          </cell>
          <cell r="H35">
            <v>6343121197</v>
          </cell>
          <cell r="I35">
            <v>6663897531</v>
          </cell>
          <cell r="J35">
            <v>6893664705</v>
          </cell>
          <cell r="K35">
            <v>7062181013</v>
          </cell>
          <cell r="L35">
            <v>7404667421</v>
          </cell>
        </row>
        <row r="36">
          <cell r="B36">
            <v>38</v>
          </cell>
          <cell r="C36">
            <v>227</v>
          </cell>
          <cell r="D36">
            <v>5</v>
          </cell>
          <cell r="E36" t="str">
            <v>c</v>
          </cell>
          <cell r="F36" t="str">
            <v>227.5c</v>
          </cell>
          <cell r="G36" t="str">
            <v>yr_end_bal</v>
          </cell>
          <cell r="H36">
            <v>76746318</v>
          </cell>
          <cell r="I36">
            <v>69236794</v>
          </cell>
          <cell r="J36">
            <v>71053270</v>
          </cell>
          <cell r="K36">
            <v>106787597</v>
          </cell>
          <cell r="L36">
            <v>83816884</v>
          </cell>
        </row>
        <row r="37">
          <cell r="B37">
            <v>40</v>
          </cell>
          <cell r="C37">
            <v>227</v>
          </cell>
          <cell r="D37">
            <v>8</v>
          </cell>
          <cell r="E37" t="str">
            <v>c</v>
          </cell>
          <cell r="F37" t="str">
            <v>227.8c</v>
          </cell>
          <cell r="G37" t="str">
            <v>yr_end_bal</v>
          </cell>
          <cell r="H37">
            <v>497646</v>
          </cell>
          <cell r="I37">
            <v>838582</v>
          </cell>
          <cell r="J37">
            <v>718031</v>
          </cell>
          <cell r="K37">
            <v>507347</v>
          </cell>
          <cell r="L37">
            <v>750972</v>
          </cell>
        </row>
        <row r="38">
          <cell r="B38">
            <v>41</v>
          </cell>
          <cell r="C38">
            <v>227</v>
          </cell>
          <cell r="D38">
            <v>16</v>
          </cell>
          <cell r="E38" t="str">
            <v>c</v>
          </cell>
          <cell r="F38" t="str">
            <v>227.16c</v>
          </cell>
          <cell r="G38" t="str">
            <v>yr_end_bal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266</v>
          </cell>
          <cell r="D39">
            <v>6</v>
          </cell>
          <cell r="E39" t="str">
            <v>b</v>
          </cell>
          <cell r="F39" t="str">
            <v>266.6b</v>
          </cell>
          <cell r="L39">
            <v>4045318</v>
          </cell>
        </row>
        <row r="40">
          <cell r="C40">
            <v>266</v>
          </cell>
          <cell r="D40">
            <v>6</v>
          </cell>
          <cell r="E40" t="str">
            <v>h</v>
          </cell>
          <cell r="F40" t="str">
            <v>266.6h</v>
          </cell>
          <cell r="L40">
            <v>2420922</v>
          </cell>
        </row>
        <row r="41">
          <cell r="B41">
            <v>65</v>
          </cell>
          <cell r="C41">
            <v>266</v>
          </cell>
          <cell r="D41">
            <v>8</v>
          </cell>
          <cell r="E41" t="str">
            <v>f</v>
          </cell>
          <cell r="F41" t="str">
            <v>266.8f</v>
          </cell>
          <cell r="G41" t="str">
            <v>crnt_alloc_amt</v>
          </cell>
          <cell r="H41">
            <v>3498656</v>
          </cell>
          <cell r="I41">
            <v>3498656</v>
          </cell>
          <cell r="J41">
            <v>3498656</v>
          </cell>
          <cell r="K41">
            <v>3498656</v>
          </cell>
          <cell r="L41">
            <v>3475696</v>
          </cell>
        </row>
        <row r="42">
          <cell r="B42">
            <v>66</v>
          </cell>
          <cell r="C42">
            <v>275</v>
          </cell>
          <cell r="D42">
            <v>2</v>
          </cell>
          <cell r="E42" t="str">
            <v>k</v>
          </cell>
          <cell r="F42" t="str">
            <v>275.2k</v>
          </cell>
          <cell r="G42" t="str">
            <v>end_yr_bal</v>
          </cell>
          <cell r="H42">
            <v>1654239715</v>
          </cell>
          <cell r="I42">
            <v>2379614172</v>
          </cell>
          <cell r="J42">
            <v>3330234891</v>
          </cell>
          <cell r="K42">
            <v>3505053651</v>
          </cell>
          <cell r="L42">
            <v>3796825280</v>
          </cell>
        </row>
        <row r="43">
          <cell r="B43">
            <v>67</v>
          </cell>
          <cell r="C43">
            <v>275</v>
          </cell>
          <cell r="D43">
            <v>2</v>
          </cell>
          <cell r="E43" t="str">
            <v>k</v>
          </cell>
          <cell r="F43" t="str">
            <v>275.2k</v>
          </cell>
          <cell r="G43" t="str">
            <v>end_yr_bal</v>
          </cell>
          <cell r="H43">
            <v>1654239715</v>
          </cell>
          <cell r="I43">
            <v>2379614172</v>
          </cell>
          <cell r="J43">
            <v>3330234891</v>
          </cell>
          <cell r="K43">
            <v>3505053651</v>
          </cell>
          <cell r="L43">
            <v>3796825280</v>
          </cell>
        </row>
        <row r="44">
          <cell r="B44">
            <v>68</v>
          </cell>
          <cell r="C44">
            <v>275</v>
          </cell>
          <cell r="D44">
            <v>4</v>
          </cell>
          <cell r="E44" t="str">
            <v>k</v>
          </cell>
          <cell r="F44" t="str">
            <v>275.4k</v>
          </cell>
          <cell r="G44" t="str">
            <v>end_yr_bal</v>
          </cell>
          <cell r="H44">
            <v>439741785</v>
          </cell>
          <cell r="I44">
            <v>422169291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69</v>
          </cell>
          <cell r="C45">
            <v>275</v>
          </cell>
          <cell r="D45">
            <v>5</v>
          </cell>
          <cell r="E45" t="str">
            <v>k</v>
          </cell>
          <cell r="F45" t="str">
            <v>275.5k</v>
          </cell>
          <cell r="G45" t="str">
            <v>end_yr_bal</v>
          </cell>
          <cell r="H45">
            <v>2093981500</v>
          </cell>
          <cell r="I45">
            <v>2801783463</v>
          </cell>
          <cell r="J45">
            <v>3330234891</v>
          </cell>
          <cell r="K45">
            <v>3505053651</v>
          </cell>
          <cell r="L45">
            <v>3796825280</v>
          </cell>
        </row>
        <row r="46">
          <cell r="B46">
            <v>70</v>
          </cell>
          <cell r="C46">
            <v>275</v>
          </cell>
          <cell r="D46">
            <v>5</v>
          </cell>
          <cell r="E46" t="str">
            <v>k</v>
          </cell>
          <cell r="F46" t="str">
            <v>275.5k</v>
          </cell>
          <cell r="G46" t="str">
            <v>end_yr_bal</v>
          </cell>
          <cell r="H46">
            <v>2093981500</v>
          </cell>
          <cell r="I46">
            <v>2801783463</v>
          </cell>
          <cell r="J46">
            <v>3330234891</v>
          </cell>
          <cell r="K46">
            <v>3505053651</v>
          </cell>
          <cell r="L46">
            <v>3796825280</v>
          </cell>
        </row>
        <row r="47">
          <cell r="B47">
            <v>71</v>
          </cell>
          <cell r="C47">
            <v>275</v>
          </cell>
          <cell r="D47">
            <v>6</v>
          </cell>
          <cell r="E47" t="str">
            <v>k</v>
          </cell>
          <cell r="F47" t="str">
            <v>275.6k</v>
          </cell>
          <cell r="G47" t="str">
            <v>end_yr_bal</v>
          </cell>
          <cell r="H47">
            <v>1743433</v>
          </cell>
          <cell r="I47">
            <v>871716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72</v>
          </cell>
          <cell r="C48">
            <v>275</v>
          </cell>
          <cell r="D48">
            <v>9</v>
          </cell>
          <cell r="E48" t="str">
            <v>k</v>
          </cell>
          <cell r="F48" t="str">
            <v>275.9k</v>
          </cell>
          <cell r="G48" t="str">
            <v>end_yr_bal</v>
          </cell>
          <cell r="H48">
            <v>2095724933</v>
          </cell>
          <cell r="I48">
            <v>2802655179</v>
          </cell>
          <cell r="J48">
            <v>3330234891</v>
          </cell>
          <cell r="K48">
            <v>3505053651</v>
          </cell>
          <cell r="L48">
            <v>3796825280</v>
          </cell>
        </row>
        <row r="49">
          <cell r="B49">
            <v>73</v>
          </cell>
          <cell r="C49">
            <v>277</v>
          </cell>
          <cell r="D49">
            <v>2</v>
          </cell>
          <cell r="E49" t="str">
            <v>k</v>
          </cell>
          <cell r="F49" t="str">
            <v>277.2k</v>
          </cell>
          <cell r="G49" t="str">
            <v>end_yr_bal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74</v>
          </cell>
          <cell r="C50">
            <v>277</v>
          </cell>
          <cell r="D50">
            <v>3</v>
          </cell>
          <cell r="E50" t="str">
            <v>k</v>
          </cell>
          <cell r="F50" t="str">
            <v>277.3k</v>
          </cell>
          <cell r="G50" t="str">
            <v>end_yr_bal</v>
          </cell>
          <cell r="H50">
            <v>272206813</v>
          </cell>
          <cell r="I50">
            <v>276867448</v>
          </cell>
          <cell r="J50">
            <v>649677709</v>
          </cell>
          <cell r="K50">
            <v>649677709</v>
          </cell>
          <cell r="L50">
            <v>695709590</v>
          </cell>
        </row>
        <row r="51">
          <cell r="B51">
            <v>75</v>
          </cell>
          <cell r="C51">
            <v>277</v>
          </cell>
          <cell r="D51">
            <v>5</v>
          </cell>
          <cell r="E51" t="str">
            <v>k</v>
          </cell>
          <cell r="F51" t="str">
            <v>277.5k</v>
          </cell>
          <cell r="G51" t="str">
            <v>end_yr_bal</v>
          </cell>
          <cell r="H51">
            <v>167797360</v>
          </cell>
          <cell r="I51">
            <v>139394628</v>
          </cell>
          <cell r="J51">
            <v>0</v>
          </cell>
          <cell r="K51">
            <v>0</v>
          </cell>
          <cell r="L51">
            <v>0</v>
          </cell>
        </row>
        <row r="52">
          <cell r="B52">
            <v>76</v>
          </cell>
          <cell r="C52">
            <v>277</v>
          </cell>
          <cell r="D52">
            <v>6</v>
          </cell>
          <cell r="E52" t="str">
            <v>k</v>
          </cell>
          <cell r="F52" t="str">
            <v>277.6k</v>
          </cell>
          <cell r="G52" t="str">
            <v>end_yr_bal</v>
          </cell>
          <cell r="H52">
            <v>50755602</v>
          </cell>
          <cell r="I52">
            <v>34637390</v>
          </cell>
          <cell r="J52">
            <v>30841189</v>
          </cell>
          <cell r="K52">
            <v>30841189</v>
          </cell>
          <cell r="L52">
            <v>32351572</v>
          </cell>
        </row>
        <row r="53">
          <cell r="B53">
            <v>77</v>
          </cell>
          <cell r="C53">
            <v>277</v>
          </cell>
          <cell r="D53">
            <v>9</v>
          </cell>
          <cell r="E53" t="str">
            <v>k</v>
          </cell>
          <cell r="F53" t="str">
            <v>277.9k</v>
          </cell>
          <cell r="G53" t="str">
            <v>end_yr_bal</v>
          </cell>
          <cell r="H53">
            <v>490759775</v>
          </cell>
          <cell r="I53">
            <v>450899466</v>
          </cell>
          <cell r="J53">
            <v>680518898</v>
          </cell>
          <cell r="K53">
            <v>680518898</v>
          </cell>
          <cell r="L53">
            <v>728061162</v>
          </cell>
        </row>
        <row r="54">
          <cell r="B54">
            <v>78</v>
          </cell>
          <cell r="C54">
            <v>277</v>
          </cell>
          <cell r="D54">
            <v>9</v>
          </cell>
          <cell r="E54" t="str">
            <v>k</v>
          </cell>
          <cell r="F54" t="str">
            <v>277.9k</v>
          </cell>
          <cell r="G54" t="str">
            <v>end_yr_bal</v>
          </cell>
          <cell r="H54">
            <v>490759775</v>
          </cell>
          <cell r="I54">
            <v>450899466</v>
          </cell>
          <cell r="J54">
            <v>680518898</v>
          </cell>
          <cell r="K54">
            <v>680518898</v>
          </cell>
          <cell r="L54">
            <v>728061162</v>
          </cell>
        </row>
        <row r="55">
          <cell r="B55">
            <v>79</v>
          </cell>
          <cell r="C55">
            <v>277</v>
          </cell>
          <cell r="D55">
            <v>17</v>
          </cell>
          <cell r="E55" t="str">
            <v>k</v>
          </cell>
          <cell r="F55" t="str">
            <v>277.17k</v>
          </cell>
          <cell r="G55" t="str">
            <v>end_yr_bal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80</v>
          </cell>
          <cell r="C56">
            <v>277</v>
          </cell>
          <cell r="D56">
            <v>17</v>
          </cell>
          <cell r="E56" t="str">
            <v>k</v>
          </cell>
          <cell r="F56" t="str">
            <v>277.17k</v>
          </cell>
          <cell r="G56" t="str">
            <v>end_yr_bal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81</v>
          </cell>
          <cell r="C57">
            <v>277</v>
          </cell>
          <cell r="D57">
            <v>19</v>
          </cell>
          <cell r="E57" t="str">
            <v>k</v>
          </cell>
          <cell r="F57" t="str">
            <v>277.19k</v>
          </cell>
          <cell r="G57" t="str">
            <v>end_yr_bal</v>
          </cell>
          <cell r="H57">
            <v>490759775</v>
          </cell>
          <cell r="I57">
            <v>450899466</v>
          </cell>
          <cell r="J57">
            <v>680518898</v>
          </cell>
          <cell r="K57">
            <v>680518898</v>
          </cell>
          <cell r="L57">
            <v>728061162</v>
          </cell>
        </row>
        <row r="58">
          <cell r="B58">
            <v>96</v>
          </cell>
          <cell r="C58">
            <v>321</v>
          </cell>
          <cell r="D58">
            <v>84</v>
          </cell>
          <cell r="E58" t="str">
            <v>b</v>
          </cell>
          <cell r="F58" t="str">
            <v>321.84b</v>
          </cell>
          <cell r="G58" t="str">
            <v>crnt_yr_amt</v>
          </cell>
          <cell r="H58">
            <v>0</v>
          </cell>
          <cell r="I58">
            <v>0</v>
          </cell>
          <cell r="J58">
            <v>650305</v>
          </cell>
          <cell r="K58">
            <v>0</v>
          </cell>
          <cell r="L58">
            <v>0</v>
          </cell>
        </row>
        <row r="59">
          <cell r="B59">
            <v>97</v>
          </cell>
          <cell r="C59">
            <v>321</v>
          </cell>
          <cell r="D59">
            <v>85</v>
          </cell>
          <cell r="E59" t="str">
            <v>b</v>
          </cell>
          <cell r="F59" t="str">
            <v>321.85b</v>
          </cell>
          <cell r="G59" t="str">
            <v>crnt_yr_amt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98</v>
          </cell>
          <cell r="C60">
            <v>321</v>
          </cell>
          <cell r="D60">
            <v>86</v>
          </cell>
          <cell r="E60" t="str">
            <v>b</v>
          </cell>
          <cell r="F60" t="str">
            <v>321.86b</v>
          </cell>
          <cell r="G60" t="str">
            <v>crnt_yr_amt</v>
          </cell>
          <cell r="H60">
            <v>7114390</v>
          </cell>
          <cell r="I60">
            <v>8347455</v>
          </cell>
          <cell r="J60">
            <v>7847328</v>
          </cell>
          <cell r="K60">
            <v>7794035</v>
          </cell>
          <cell r="L60">
            <v>6733470</v>
          </cell>
        </row>
        <row r="61">
          <cell r="B61">
            <v>99</v>
          </cell>
          <cell r="C61">
            <v>321</v>
          </cell>
          <cell r="D61">
            <v>87</v>
          </cell>
          <cell r="E61" t="str">
            <v>b</v>
          </cell>
          <cell r="F61" t="str">
            <v>321.87b</v>
          </cell>
          <cell r="G61" t="str">
            <v>crnt_yr_amt</v>
          </cell>
          <cell r="H61">
            <v>83728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100</v>
          </cell>
          <cell r="C62">
            <v>321</v>
          </cell>
          <cell r="D62">
            <v>88</v>
          </cell>
          <cell r="E62" t="str">
            <v>b</v>
          </cell>
          <cell r="F62" t="str">
            <v>321.88b</v>
          </cell>
          <cell r="G62" t="str">
            <v>crnt_yr_amt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239500</v>
          </cell>
        </row>
        <row r="63">
          <cell r="B63">
            <v>101</v>
          </cell>
          <cell r="C63">
            <v>321</v>
          </cell>
          <cell r="D63">
            <v>88</v>
          </cell>
          <cell r="E63" t="str">
            <v>b</v>
          </cell>
          <cell r="F63" t="str">
            <v>321.88b</v>
          </cell>
          <cell r="G63" t="str">
            <v>crnt_yr_amt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239500</v>
          </cell>
        </row>
        <row r="64">
          <cell r="B64">
            <v>102</v>
          </cell>
          <cell r="C64">
            <v>321</v>
          </cell>
          <cell r="D64">
            <v>89</v>
          </cell>
          <cell r="E64" t="str">
            <v>b</v>
          </cell>
          <cell r="F64" t="str">
            <v>321.89b</v>
          </cell>
          <cell r="G64" t="str">
            <v>crnt_yr_amt</v>
          </cell>
          <cell r="H64">
            <v>0</v>
          </cell>
          <cell r="I64">
            <v>0</v>
          </cell>
          <cell r="J64">
            <v>816883</v>
          </cell>
          <cell r="K64">
            <v>984307</v>
          </cell>
          <cell r="L64">
            <v>850396</v>
          </cell>
        </row>
        <row r="65">
          <cell r="B65">
            <v>103</v>
          </cell>
          <cell r="C65">
            <v>321</v>
          </cell>
          <cell r="D65">
            <v>92</v>
          </cell>
          <cell r="E65" t="str">
            <v>b</v>
          </cell>
          <cell r="F65" t="str">
            <v>321.92b</v>
          </cell>
          <cell r="G65" t="str">
            <v>crnt_yr_amt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104</v>
          </cell>
          <cell r="C66">
            <v>321</v>
          </cell>
          <cell r="D66">
            <v>96</v>
          </cell>
          <cell r="E66" t="str">
            <v>b</v>
          </cell>
          <cell r="F66" t="str">
            <v>321.96b</v>
          </cell>
          <cell r="G66" t="str">
            <v>crnt_yr_amt</v>
          </cell>
          <cell r="H66">
            <v>121167183</v>
          </cell>
          <cell r="I66">
            <v>117161210</v>
          </cell>
          <cell r="J66">
            <v>136854649</v>
          </cell>
          <cell r="K66">
            <v>138234854</v>
          </cell>
          <cell r="L66">
            <v>142125115</v>
          </cell>
        </row>
        <row r="67">
          <cell r="B67">
            <v>105</v>
          </cell>
          <cell r="C67">
            <v>321</v>
          </cell>
          <cell r="D67">
            <v>100</v>
          </cell>
          <cell r="E67" t="str">
            <v>b</v>
          </cell>
          <cell r="F67" t="str">
            <v>321.100b</v>
          </cell>
          <cell r="G67" t="str">
            <v>crnt_yr_amt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>
            <v>106</v>
          </cell>
          <cell r="C68">
            <v>321</v>
          </cell>
          <cell r="D68">
            <v>112</v>
          </cell>
          <cell r="E68" t="str">
            <v>b</v>
          </cell>
          <cell r="F68" t="str">
            <v>321.112b</v>
          </cell>
          <cell r="G68" t="str">
            <v>crnt_yr_amt</v>
          </cell>
          <cell r="H68">
            <v>174010394</v>
          </cell>
          <cell r="I68">
            <v>172874522</v>
          </cell>
          <cell r="J68">
            <v>195628269</v>
          </cell>
          <cell r="K68">
            <v>204716008</v>
          </cell>
          <cell r="L68">
            <v>206484082</v>
          </cell>
        </row>
        <row r="69">
          <cell r="B69">
            <v>107</v>
          </cell>
          <cell r="C69">
            <v>323</v>
          </cell>
          <cell r="D69">
            <v>168</v>
          </cell>
          <cell r="E69" t="str">
            <v>b</v>
          </cell>
          <cell r="F69" t="str">
            <v>323.168b</v>
          </cell>
          <cell r="G69" t="str">
            <v>crnt_yr_amt</v>
          </cell>
          <cell r="H69">
            <v>51829080</v>
          </cell>
          <cell r="I69">
            <v>66102006</v>
          </cell>
          <cell r="J69">
            <v>124155800</v>
          </cell>
          <cell r="K69">
            <v>103945691</v>
          </cell>
          <cell r="L69">
            <v>103156102</v>
          </cell>
        </row>
        <row r="70">
          <cell r="B70">
            <v>108</v>
          </cell>
          <cell r="C70">
            <v>323</v>
          </cell>
          <cell r="D70">
            <v>185</v>
          </cell>
          <cell r="E70" t="str">
            <v>b</v>
          </cell>
          <cell r="F70" t="str">
            <v>323.185b</v>
          </cell>
          <cell r="G70" t="str">
            <v>crnt_yr_amt</v>
          </cell>
          <cell r="H70">
            <v>31882383</v>
          </cell>
          <cell r="I70">
            <v>23970317</v>
          </cell>
          <cell r="J70">
            <v>23341430</v>
          </cell>
          <cell r="K70">
            <v>24984814</v>
          </cell>
          <cell r="L70">
            <v>16404849</v>
          </cell>
        </row>
        <row r="71">
          <cell r="B71">
            <v>109</v>
          </cell>
          <cell r="C71">
            <v>323</v>
          </cell>
          <cell r="D71">
            <v>189</v>
          </cell>
          <cell r="E71" t="str">
            <v>b</v>
          </cell>
          <cell r="F71" t="str">
            <v>323.189b</v>
          </cell>
          <cell r="G71" t="str">
            <v>crnt_yr_amt</v>
          </cell>
          <cell r="H71">
            <v>11630262</v>
          </cell>
          <cell r="I71">
            <v>16464747</v>
          </cell>
          <cell r="J71">
            <v>17926840</v>
          </cell>
          <cell r="K71">
            <v>21857100</v>
          </cell>
          <cell r="L71">
            <v>22965972</v>
          </cell>
        </row>
        <row r="72">
          <cell r="B72">
            <v>110</v>
          </cell>
          <cell r="C72">
            <v>323</v>
          </cell>
          <cell r="D72">
            <v>191</v>
          </cell>
          <cell r="E72" t="str">
            <v>b</v>
          </cell>
          <cell r="F72" t="str">
            <v>323.191b</v>
          </cell>
          <cell r="G72" t="str">
            <v>crnt_yr_amt</v>
          </cell>
          <cell r="H72">
            <v>35163</v>
          </cell>
          <cell r="I72">
            <v>35761</v>
          </cell>
          <cell r="J72">
            <v>20382</v>
          </cell>
          <cell r="K72">
            <v>5360</v>
          </cell>
          <cell r="L72">
            <v>4948</v>
          </cell>
        </row>
        <row r="73">
          <cell r="B73">
            <v>111</v>
          </cell>
          <cell r="C73">
            <v>323</v>
          </cell>
          <cell r="D73">
            <v>197</v>
          </cell>
          <cell r="E73" t="str">
            <v>b</v>
          </cell>
          <cell r="F73" t="str">
            <v>323.197b</v>
          </cell>
          <cell r="G73" t="str">
            <v>crnt_yr_amt</v>
          </cell>
          <cell r="H73">
            <v>170044137</v>
          </cell>
          <cell r="I73">
            <v>162619511</v>
          </cell>
          <cell r="J73">
            <v>146076484</v>
          </cell>
          <cell r="K73">
            <v>152657357</v>
          </cell>
          <cell r="L73">
            <v>188239678</v>
          </cell>
        </row>
        <row r="74">
          <cell r="B74">
            <v>112</v>
          </cell>
          <cell r="C74">
            <v>335</v>
          </cell>
          <cell r="D74">
            <v>1</v>
          </cell>
          <cell r="E74" t="str">
            <v>b</v>
          </cell>
          <cell r="F74" t="str">
            <v>335.1b</v>
          </cell>
          <cell r="G74" t="str">
            <v>amount</v>
          </cell>
          <cell r="H74">
            <v>645728</v>
          </cell>
          <cell r="I74">
            <v>1028546</v>
          </cell>
          <cell r="J74">
            <v>1329375</v>
          </cell>
          <cell r="K74">
            <v>2003108</v>
          </cell>
          <cell r="L74">
            <v>1715222</v>
          </cell>
        </row>
        <row r="75">
          <cell r="B75">
            <v>115</v>
          </cell>
          <cell r="C75">
            <v>336</v>
          </cell>
          <cell r="D75">
            <v>1</v>
          </cell>
          <cell r="E75" t="str">
            <v>d</v>
          </cell>
          <cell r="F75" t="str">
            <v>336.1d</v>
          </cell>
          <cell r="G75" t="str">
            <v>limterm_elc_plnt</v>
          </cell>
          <cell r="H75">
            <v>37623410</v>
          </cell>
          <cell r="I75">
            <v>29820783</v>
          </cell>
          <cell r="J75">
            <v>31747938</v>
          </cell>
          <cell r="K75">
            <v>38609300</v>
          </cell>
          <cell r="L75">
            <v>41692182</v>
          </cell>
        </row>
        <row r="76">
          <cell r="B76">
            <v>116</v>
          </cell>
          <cell r="C76">
            <v>336</v>
          </cell>
          <cell r="D76">
            <v>1</v>
          </cell>
          <cell r="E76" t="str">
            <v>e</v>
          </cell>
          <cell r="F76" t="str">
            <v>336.1e</v>
          </cell>
          <cell r="G76" t="str">
            <v>othr_elc_plnt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>
            <v>132</v>
          </cell>
          <cell r="C77">
            <v>336</v>
          </cell>
          <cell r="D77">
            <v>7</v>
          </cell>
          <cell r="E77" t="str">
            <v>b</v>
          </cell>
          <cell r="F77" t="str">
            <v>336.7b</v>
          </cell>
          <cell r="G77" t="str">
            <v>depr_expn</v>
          </cell>
          <cell r="H77">
            <v>58235144</v>
          </cell>
          <cell r="I77">
            <v>62893206</v>
          </cell>
          <cell r="J77">
            <v>71678696</v>
          </cell>
          <cell r="K77">
            <v>84271946</v>
          </cell>
          <cell r="L77">
            <v>86537884</v>
          </cell>
        </row>
        <row r="78">
          <cell r="B78">
            <v>134</v>
          </cell>
          <cell r="C78">
            <v>336</v>
          </cell>
          <cell r="D78">
            <v>7</v>
          </cell>
          <cell r="E78" t="str">
            <v>d</v>
          </cell>
          <cell r="F78" t="str">
            <v>336.7d</v>
          </cell>
          <cell r="G78" t="str">
            <v>limterm_elc_plnt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135</v>
          </cell>
          <cell r="C79">
            <v>336</v>
          </cell>
          <cell r="D79">
            <v>10</v>
          </cell>
          <cell r="E79" t="str">
            <v>b</v>
          </cell>
          <cell r="F79" t="str">
            <v>336.10b</v>
          </cell>
          <cell r="G79" t="str">
            <v>depr_expn</v>
          </cell>
          <cell r="H79">
            <v>37989569</v>
          </cell>
          <cell r="I79">
            <v>35397061</v>
          </cell>
          <cell r="J79">
            <v>34325996</v>
          </cell>
          <cell r="K79">
            <v>36082214</v>
          </cell>
          <cell r="L79">
            <v>38203550</v>
          </cell>
        </row>
        <row r="80">
          <cell r="B80">
            <v>137</v>
          </cell>
          <cell r="C80">
            <v>336</v>
          </cell>
          <cell r="D80">
            <v>10</v>
          </cell>
          <cell r="E80" t="str">
            <v>d</v>
          </cell>
          <cell r="F80" t="str">
            <v>336.10d</v>
          </cell>
          <cell r="G80" t="str">
            <v>limterm_elc_plnt</v>
          </cell>
          <cell r="H80">
            <v>2552628</v>
          </cell>
          <cell r="I80">
            <v>2524008</v>
          </cell>
          <cell r="J80">
            <v>2921169</v>
          </cell>
          <cell r="K80">
            <v>3340933</v>
          </cell>
          <cell r="L80">
            <v>2357362</v>
          </cell>
        </row>
        <row r="81">
          <cell r="B81">
            <v>138</v>
          </cell>
          <cell r="C81">
            <v>350</v>
          </cell>
          <cell r="D81">
            <v>30</v>
          </cell>
          <cell r="E81" t="str">
            <v>d</v>
          </cell>
          <cell r="F81" t="str">
            <v>350.30d</v>
          </cell>
          <cell r="G81" t="str">
            <v>tot_expn_to_date</v>
          </cell>
          <cell r="H81">
            <v>1716878</v>
          </cell>
          <cell r="I81">
            <v>1831753</v>
          </cell>
          <cell r="J81">
            <v>1917327</v>
          </cell>
        </row>
        <row r="82">
          <cell r="B82">
            <v>139</v>
          </cell>
          <cell r="C82">
            <v>350</v>
          </cell>
          <cell r="D82">
            <v>31</v>
          </cell>
          <cell r="E82" t="str">
            <v>d</v>
          </cell>
          <cell r="F82" t="str">
            <v>350.31d</v>
          </cell>
          <cell r="G82" t="str">
            <v>tot_expn_to_date</v>
          </cell>
          <cell r="H82">
            <v>183061</v>
          </cell>
          <cell r="I82">
            <v>491725</v>
          </cell>
          <cell r="J82">
            <v>596587</v>
          </cell>
        </row>
        <row r="83">
          <cell r="B83">
            <v>140</v>
          </cell>
          <cell r="C83">
            <v>350</v>
          </cell>
          <cell r="D83">
            <v>32</v>
          </cell>
          <cell r="E83" t="str">
            <v>d</v>
          </cell>
          <cell r="F83" t="str">
            <v>350.32d</v>
          </cell>
          <cell r="G83" t="str">
            <v>tot_expn_to_date</v>
          </cell>
          <cell r="L83">
            <v>2043517</v>
          </cell>
        </row>
        <row r="84">
          <cell r="C84">
            <v>350</v>
          </cell>
          <cell r="D84">
            <v>33</v>
          </cell>
          <cell r="E84" t="str">
            <v>d</v>
          </cell>
          <cell r="F84" t="str">
            <v>350.33d</v>
          </cell>
          <cell r="G84" t="str">
            <v>tot_expn_to_date</v>
          </cell>
          <cell r="L84">
            <v>2983740</v>
          </cell>
        </row>
        <row r="85">
          <cell r="C85">
            <v>350</v>
          </cell>
          <cell r="D85">
            <v>34</v>
          </cell>
          <cell r="E85" t="str">
            <v>d</v>
          </cell>
          <cell r="F85" t="str">
            <v>350.34d</v>
          </cell>
          <cell r="G85" t="str">
            <v>tot_expn_to_date</v>
          </cell>
          <cell r="L85">
            <v>757804</v>
          </cell>
        </row>
        <row r="86">
          <cell r="C86">
            <v>350</v>
          </cell>
          <cell r="D86">
            <v>35</v>
          </cell>
          <cell r="E86" t="str">
            <v>d</v>
          </cell>
          <cell r="F86" t="str">
            <v>350.35d</v>
          </cell>
          <cell r="G86" t="str">
            <v>tot_expn_to_date</v>
          </cell>
          <cell r="L86">
            <v>365986</v>
          </cell>
        </row>
        <row r="87">
          <cell r="B87">
            <v>148</v>
          </cell>
          <cell r="C87">
            <v>354</v>
          </cell>
          <cell r="D87">
            <v>21</v>
          </cell>
          <cell r="E87" t="str">
            <v>b</v>
          </cell>
          <cell r="F87" t="str">
            <v>354.21b</v>
          </cell>
          <cell r="G87" t="str">
            <v>drct_pyrl_dstrbt</v>
          </cell>
          <cell r="H87">
            <v>20976669</v>
          </cell>
          <cell r="I87">
            <v>21701683</v>
          </cell>
          <cell r="J87">
            <v>21424172</v>
          </cell>
          <cell r="K87">
            <v>22707903</v>
          </cell>
          <cell r="L87">
            <v>23499915</v>
          </cell>
        </row>
        <row r="88">
          <cell r="B88">
            <v>151</v>
          </cell>
          <cell r="C88">
            <v>354</v>
          </cell>
          <cell r="D88">
            <v>27</v>
          </cell>
          <cell r="E88" t="str">
            <v>b</v>
          </cell>
          <cell r="F88" t="str">
            <v>354.27b</v>
          </cell>
          <cell r="G88" t="str">
            <v>drct_pyrl_dstrbt</v>
          </cell>
          <cell r="H88">
            <v>39151807</v>
          </cell>
          <cell r="I88">
            <v>6194912</v>
          </cell>
          <cell r="J88">
            <v>39620131</v>
          </cell>
          <cell r="K88">
            <v>41949915</v>
          </cell>
          <cell r="L88">
            <v>43097996</v>
          </cell>
        </row>
        <row r="89">
          <cell r="B89">
            <v>152</v>
          </cell>
          <cell r="C89">
            <v>354</v>
          </cell>
          <cell r="D89">
            <v>28</v>
          </cell>
          <cell r="E89" t="str">
            <v>b</v>
          </cell>
          <cell r="F89" t="str">
            <v>354.28b</v>
          </cell>
          <cell r="G89" t="str">
            <v>drct_pyrl_dstrbt</v>
          </cell>
          <cell r="H89">
            <v>354492178</v>
          </cell>
          <cell r="I89">
            <v>361424755</v>
          </cell>
          <cell r="J89">
            <v>352150935</v>
          </cell>
          <cell r="K89">
            <v>357213635</v>
          </cell>
          <cell r="L89">
            <v>363265480</v>
          </cell>
        </row>
      </sheetData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8"/>
      <sheetName val="RR 8 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FACT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.1"/>
      <sheetName val="A.1.1"/>
      <sheetName val="TST"/>
      <sheetName val="B.1"/>
      <sheetName val="B.1.1"/>
      <sheetName val="B.3.1 "/>
      <sheetName val="B.3.2  "/>
      <sheetName val="NITS "/>
      <sheetName val="Input"/>
      <sheetName val="Cost of Capital"/>
      <sheetName val="Compare"/>
      <sheetName val="Macro1"/>
      <sheetName val="PrintMo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F33">
            <v>7.9500000000000001E-2</v>
          </cell>
        </row>
      </sheetData>
      <sheetData sheetId="10"/>
      <sheetData sheetId="11"/>
      <sheetData sheetId="12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O"/>
      <sheetName val="Nonlevelized-IOU"/>
      <sheetName val="Opco Data"/>
    </sheetNames>
    <sheetDataSet>
      <sheetData sheetId="0">
        <row r="19">
          <cell r="I19">
            <v>0</v>
          </cell>
        </row>
        <row r="24">
          <cell r="I24">
            <v>5986141</v>
          </cell>
        </row>
        <row r="82">
          <cell r="D82">
            <v>3542234396</v>
          </cell>
        </row>
        <row r="83">
          <cell r="D83">
            <v>1257390851</v>
          </cell>
        </row>
        <row r="84">
          <cell r="D84">
            <v>2496368743</v>
          </cell>
        </row>
        <row r="85">
          <cell r="D85">
            <v>523791201</v>
          </cell>
        </row>
        <row r="90">
          <cell r="D90">
            <v>2049032467.4730768</v>
          </cell>
        </row>
        <row r="91">
          <cell r="D91">
            <v>423353722.911538</v>
          </cell>
        </row>
        <row r="92">
          <cell r="D92">
            <v>910926053.31692314</v>
          </cell>
        </row>
        <row r="93">
          <cell r="D93">
            <v>343716216.37538451</v>
          </cell>
        </row>
        <row r="106">
          <cell r="D106">
            <v>0</v>
          </cell>
        </row>
        <row r="107">
          <cell r="D107">
            <v>-1312115276.4549999</v>
          </cell>
        </row>
        <row r="108">
          <cell r="D108">
            <v>-920695444.44499993</v>
          </cell>
        </row>
        <row r="109">
          <cell r="D109">
            <v>357815973.53500003</v>
          </cell>
        </row>
        <row r="116">
          <cell r="D116">
            <v>283961</v>
          </cell>
        </row>
        <row r="120">
          <cell r="D120">
            <v>36190544</v>
          </cell>
        </row>
        <row r="121">
          <cell r="D121">
            <v>6500333</v>
          </cell>
        </row>
        <row r="139">
          <cell r="D139">
            <v>33026835</v>
          </cell>
        </row>
        <row r="140">
          <cell r="D140">
            <v>472243</v>
          </cell>
        </row>
        <row r="141">
          <cell r="D141">
            <v>162043289</v>
          </cell>
        </row>
        <row r="143">
          <cell r="D143">
            <v>219769</v>
          </cell>
        </row>
        <row r="150">
          <cell r="D150">
            <v>24535167</v>
          </cell>
        </row>
        <row r="151">
          <cell r="D151">
            <v>37948565</v>
          </cell>
        </row>
        <row r="159">
          <cell r="D159">
            <v>12392143</v>
          </cell>
        </row>
        <row r="162">
          <cell r="D162">
            <v>28132670</v>
          </cell>
        </row>
        <row r="174">
          <cell r="D174">
            <v>-30145</v>
          </cell>
        </row>
        <row r="188">
          <cell r="I188">
            <v>21520139</v>
          </cell>
        </row>
        <row r="192">
          <cell r="I192">
            <v>3862922</v>
          </cell>
        </row>
        <row r="207">
          <cell r="I207">
            <v>2607891.64</v>
          </cell>
        </row>
        <row r="208">
          <cell r="I208">
            <v>25275812</v>
          </cell>
        </row>
        <row r="214">
          <cell r="D214">
            <v>10932793</v>
          </cell>
        </row>
        <row r="215">
          <cell r="D215">
            <v>6195466</v>
          </cell>
        </row>
        <row r="216">
          <cell r="D216">
            <v>18788693</v>
          </cell>
        </row>
        <row r="217">
          <cell r="D217">
            <v>11294180</v>
          </cell>
        </row>
        <row r="221">
          <cell r="D221">
            <v>7830558761</v>
          </cell>
        </row>
        <row r="222">
          <cell r="D222">
            <v>0</v>
          </cell>
        </row>
        <row r="223">
          <cell r="D223">
            <v>0</v>
          </cell>
        </row>
        <row r="227">
          <cell r="I227">
            <v>77199891</v>
          </cell>
        </row>
        <row r="229">
          <cell r="I229">
            <v>6873220</v>
          </cell>
        </row>
        <row r="232">
          <cell r="I232">
            <v>1540365055.5</v>
          </cell>
        </row>
        <row r="238">
          <cell r="D238">
            <v>1606738802</v>
          </cell>
        </row>
        <row r="239">
          <cell r="D239">
            <v>116350000</v>
          </cell>
        </row>
        <row r="243">
          <cell r="I243">
            <v>7469801</v>
          </cell>
        </row>
        <row r="246">
          <cell r="I246">
            <v>31588965.315012161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80">
          <cell r="D280">
            <v>0.35</v>
          </cell>
        </row>
        <row r="281">
          <cell r="D281">
            <v>6.5000000000000002E-2</v>
          </cell>
        </row>
        <row r="282">
          <cell r="D282">
            <v>0</v>
          </cell>
        </row>
      </sheetData>
      <sheetData sheetId="1">
        <row r="7">
          <cell r="K7" t="str">
            <v>For the 12 months ended 12/31/11</v>
          </cell>
        </row>
        <row r="10">
          <cell r="D10" t="str">
            <v>Entergy Texas, Inc.</v>
          </cell>
        </row>
        <row r="26">
          <cell r="I26">
            <v>3521595.8333333335</v>
          </cell>
        </row>
        <row r="89">
          <cell r="D89">
            <v>898951627.17692256</v>
          </cell>
        </row>
        <row r="90">
          <cell r="D90">
            <v>852370423.91461504</v>
          </cell>
        </row>
        <row r="91">
          <cell r="D91">
            <v>1258228537.0323081</v>
          </cell>
        </row>
        <row r="92">
          <cell r="D92">
            <v>243683842.00384599</v>
          </cell>
        </row>
        <row r="97">
          <cell r="D97">
            <v>581864765.9799999</v>
          </cell>
        </row>
        <row r="98">
          <cell r="D98">
            <v>253404466.33000001</v>
          </cell>
        </row>
        <row r="99">
          <cell r="D99">
            <v>276874742.80999994</v>
          </cell>
        </row>
        <row r="100">
          <cell r="D100">
            <v>127362573.13</v>
          </cell>
        </row>
        <row r="113">
          <cell r="D113">
            <v>-12048.04</v>
          </cell>
        </row>
        <row r="114">
          <cell r="D114">
            <v>-613908920.53499997</v>
          </cell>
        </row>
        <row r="115">
          <cell r="D115">
            <v>-469513464.80500001</v>
          </cell>
        </row>
        <row r="116">
          <cell r="D116">
            <v>237510767.49000001</v>
          </cell>
        </row>
        <row r="124">
          <cell r="D124">
            <v>6143480</v>
          </cell>
        </row>
        <row r="125">
          <cell r="D125">
            <v>8487803</v>
          </cell>
        </row>
        <row r="162">
          <cell r="D162">
            <v>26546580</v>
          </cell>
        </row>
        <row r="164">
          <cell r="D164">
            <v>8929644</v>
          </cell>
        </row>
        <row r="165">
          <cell r="D165">
            <v>74796014</v>
          </cell>
        </row>
        <row r="167">
          <cell r="D167">
            <v>86451</v>
          </cell>
        </row>
        <row r="174">
          <cell r="D174">
            <v>13949104</v>
          </cell>
        </row>
        <row r="175">
          <cell r="D175">
            <v>14584432</v>
          </cell>
        </row>
        <row r="181">
          <cell r="D181">
            <v>3920746</v>
          </cell>
        </row>
        <row r="184">
          <cell r="D184">
            <v>13395.297853599999</v>
          </cell>
        </row>
        <row r="233">
          <cell r="I233">
            <v>1858303.8907692311</v>
          </cell>
        </row>
        <row r="234">
          <cell r="I234">
            <v>13036121.748461541</v>
          </cell>
        </row>
        <row r="250">
          <cell r="D250">
            <v>12559256</v>
          </cell>
        </row>
        <row r="251">
          <cell r="D251">
            <v>2229546</v>
          </cell>
        </row>
        <row r="252">
          <cell r="D252">
            <v>10697124</v>
          </cell>
        </row>
        <row r="253">
          <cell r="D253">
            <v>8068168</v>
          </cell>
        </row>
        <row r="257">
          <cell r="D257">
            <v>3254184720</v>
          </cell>
        </row>
        <row r="258">
          <cell r="D258">
            <v>0</v>
          </cell>
        </row>
        <row r="259">
          <cell r="D259">
            <v>0</v>
          </cell>
        </row>
        <row r="263">
          <cell r="I263">
            <v>59077540</v>
          </cell>
        </row>
        <row r="265">
          <cell r="I265">
            <v>0</v>
          </cell>
        </row>
        <row r="268">
          <cell r="I268">
            <v>861823074</v>
          </cell>
        </row>
        <row r="274">
          <cell r="D274">
            <v>892830756</v>
          </cell>
        </row>
        <row r="275">
          <cell r="D275">
            <v>0</v>
          </cell>
        </row>
        <row r="289">
          <cell r="I289">
            <v>24331244.917123936</v>
          </cell>
        </row>
        <row r="325">
          <cell r="D325">
            <v>0.35</v>
          </cell>
        </row>
        <row r="326">
          <cell r="D326">
            <v>0</v>
          </cell>
        </row>
        <row r="327">
          <cell r="D327">
            <v>0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&amp;S Adj"/>
      <sheetName val="W&amp;S Nonsj"/>
      <sheetName val="W&amp;S sj"/>
      <sheetName val="W&amp;S by group"/>
      <sheetName val="Reng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workbookViewId="0">
      <selection activeCell="G35" sqref="G35"/>
    </sheetView>
  </sheetViews>
  <sheetFormatPr defaultColWidth="8.81640625" defaultRowHeight="12.5" x14ac:dyDescent="0.25"/>
  <cols>
    <col min="1" max="1" width="41" style="1" customWidth="1"/>
    <col min="2" max="2" width="3.81640625" style="1" customWidth="1"/>
    <col min="3" max="3" width="15.453125" style="1" bestFit="1" customWidth="1"/>
    <col min="4" max="4" width="11.81640625" style="1" bestFit="1" customWidth="1"/>
    <col min="5" max="5" width="17" style="1" customWidth="1"/>
    <col min="6" max="6" width="8.81640625" style="1"/>
    <col min="7" max="7" width="18.453125" style="1" customWidth="1"/>
    <col min="8" max="8" width="7.26953125" style="1" bestFit="1" customWidth="1"/>
    <col min="9" max="9" width="11.26953125" style="1" bestFit="1" customWidth="1"/>
    <col min="10" max="254" width="8.81640625" style="1"/>
    <col min="255" max="255" width="41" style="1" customWidth="1"/>
    <col min="256" max="256" width="1.81640625" style="1" customWidth="1"/>
    <col min="257" max="257" width="3.81640625" style="1" customWidth="1"/>
    <col min="258" max="258" width="1.81640625" style="1" customWidth="1"/>
    <col min="259" max="259" width="12.26953125" style="1" bestFit="1" customWidth="1"/>
    <col min="260" max="260" width="11.81640625" style="1" bestFit="1" customWidth="1"/>
    <col min="261" max="262" width="8.81640625" style="1"/>
    <col min="263" max="264" width="7.26953125" style="1" bestFit="1" customWidth="1"/>
    <col min="265" max="510" width="8.81640625" style="1"/>
    <col min="511" max="511" width="41" style="1" customWidth="1"/>
    <col min="512" max="512" width="1.81640625" style="1" customWidth="1"/>
    <col min="513" max="513" width="3.81640625" style="1" customWidth="1"/>
    <col min="514" max="514" width="1.81640625" style="1" customWidth="1"/>
    <col min="515" max="515" width="12.26953125" style="1" bestFit="1" customWidth="1"/>
    <col min="516" max="516" width="11.81640625" style="1" bestFit="1" customWidth="1"/>
    <col min="517" max="518" width="8.81640625" style="1"/>
    <col min="519" max="520" width="7.26953125" style="1" bestFit="1" customWidth="1"/>
    <col min="521" max="766" width="8.81640625" style="1"/>
    <col min="767" max="767" width="41" style="1" customWidth="1"/>
    <col min="768" max="768" width="1.81640625" style="1" customWidth="1"/>
    <col min="769" max="769" width="3.81640625" style="1" customWidth="1"/>
    <col min="770" max="770" width="1.81640625" style="1" customWidth="1"/>
    <col min="771" max="771" width="12.26953125" style="1" bestFit="1" customWidth="1"/>
    <col min="772" max="772" width="11.81640625" style="1" bestFit="1" customWidth="1"/>
    <col min="773" max="774" width="8.81640625" style="1"/>
    <col min="775" max="776" width="7.26953125" style="1" bestFit="1" customWidth="1"/>
    <col min="777" max="1022" width="8.81640625" style="1"/>
    <col min="1023" max="1023" width="41" style="1" customWidth="1"/>
    <col min="1024" max="1024" width="1.81640625" style="1" customWidth="1"/>
    <col min="1025" max="1025" width="3.81640625" style="1" customWidth="1"/>
    <col min="1026" max="1026" width="1.81640625" style="1" customWidth="1"/>
    <col min="1027" max="1027" width="12.26953125" style="1" bestFit="1" customWidth="1"/>
    <col min="1028" max="1028" width="11.81640625" style="1" bestFit="1" customWidth="1"/>
    <col min="1029" max="1030" width="8.81640625" style="1"/>
    <col min="1031" max="1032" width="7.26953125" style="1" bestFit="1" customWidth="1"/>
    <col min="1033" max="1278" width="8.81640625" style="1"/>
    <col min="1279" max="1279" width="41" style="1" customWidth="1"/>
    <col min="1280" max="1280" width="1.81640625" style="1" customWidth="1"/>
    <col min="1281" max="1281" width="3.81640625" style="1" customWidth="1"/>
    <col min="1282" max="1282" width="1.81640625" style="1" customWidth="1"/>
    <col min="1283" max="1283" width="12.26953125" style="1" bestFit="1" customWidth="1"/>
    <col min="1284" max="1284" width="11.81640625" style="1" bestFit="1" customWidth="1"/>
    <col min="1285" max="1286" width="8.81640625" style="1"/>
    <col min="1287" max="1288" width="7.26953125" style="1" bestFit="1" customWidth="1"/>
    <col min="1289" max="1534" width="8.81640625" style="1"/>
    <col min="1535" max="1535" width="41" style="1" customWidth="1"/>
    <col min="1536" max="1536" width="1.81640625" style="1" customWidth="1"/>
    <col min="1537" max="1537" width="3.81640625" style="1" customWidth="1"/>
    <col min="1538" max="1538" width="1.81640625" style="1" customWidth="1"/>
    <col min="1539" max="1539" width="12.26953125" style="1" bestFit="1" customWidth="1"/>
    <col min="1540" max="1540" width="11.81640625" style="1" bestFit="1" customWidth="1"/>
    <col min="1541" max="1542" width="8.81640625" style="1"/>
    <col min="1543" max="1544" width="7.26953125" style="1" bestFit="1" customWidth="1"/>
    <col min="1545" max="1790" width="8.81640625" style="1"/>
    <col min="1791" max="1791" width="41" style="1" customWidth="1"/>
    <col min="1792" max="1792" width="1.81640625" style="1" customWidth="1"/>
    <col min="1793" max="1793" width="3.81640625" style="1" customWidth="1"/>
    <col min="1794" max="1794" width="1.81640625" style="1" customWidth="1"/>
    <col min="1795" max="1795" width="12.26953125" style="1" bestFit="1" customWidth="1"/>
    <col min="1796" max="1796" width="11.81640625" style="1" bestFit="1" customWidth="1"/>
    <col min="1797" max="1798" width="8.81640625" style="1"/>
    <col min="1799" max="1800" width="7.26953125" style="1" bestFit="1" customWidth="1"/>
    <col min="1801" max="2046" width="8.81640625" style="1"/>
    <col min="2047" max="2047" width="41" style="1" customWidth="1"/>
    <col min="2048" max="2048" width="1.81640625" style="1" customWidth="1"/>
    <col min="2049" max="2049" width="3.81640625" style="1" customWidth="1"/>
    <col min="2050" max="2050" width="1.81640625" style="1" customWidth="1"/>
    <col min="2051" max="2051" width="12.26953125" style="1" bestFit="1" customWidth="1"/>
    <col min="2052" max="2052" width="11.81640625" style="1" bestFit="1" customWidth="1"/>
    <col min="2053" max="2054" width="8.81640625" style="1"/>
    <col min="2055" max="2056" width="7.26953125" style="1" bestFit="1" customWidth="1"/>
    <col min="2057" max="2302" width="8.81640625" style="1"/>
    <col min="2303" max="2303" width="41" style="1" customWidth="1"/>
    <col min="2304" max="2304" width="1.81640625" style="1" customWidth="1"/>
    <col min="2305" max="2305" width="3.81640625" style="1" customWidth="1"/>
    <col min="2306" max="2306" width="1.81640625" style="1" customWidth="1"/>
    <col min="2307" max="2307" width="12.26953125" style="1" bestFit="1" customWidth="1"/>
    <col min="2308" max="2308" width="11.81640625" style="1" bestFit="1" customWidth="1"/>
    <col min="2309" max="2310" width="8.81640625" style="1"/>
    <col min="2311" max="2312" width="7.26953125" style="1" bestFit="1" customWidth="1"/>
    <col min="2313" max="2558" width="8.81640625" style="1"/>
    <col min="2559" max="2559" width="41" style="1" customWidth="1"/>
    <col min="2560" max="2560" width="1.81640625" style="1" customWidth="1"/>
    <col min="2561" max="2561" width="3.81640625" style="1" customWidth="1"/>
    <col min="2562" max="2562" width="1.81640625" style="1" customWidth="1"/>
    <col min="2563" max="2563" width="12.26953125" style="1" bestFit="1" customWidth="1"/>
    <col min="2564" max="2564" width="11.81640625" style="1" bestFit="1" customWidth="1"/>
    <col min="2565" max="2566" width="8.81640625" style="1"/>
    <col min="2567" max="2568" width="7.26953125" style="1" bestFit="1" customWidth="1"/>
    <col min="2569" max="2814" width="8.81640625" style="1"/>
    <col min="2815" max="2815" width="41" style="1" customWidth="1"/>
    <col min="2816" max="2816" width="1.81640625" style="1" customWidth="1"/>
    <col min="2817" max="2817" width="3.81640625" style="1" customWidth="1"/>
    <col min="2818" max="2818" width="1.81640625" style="1" customWidth="1"/>
    <col min="2819" max="2819" width="12.26953125" style="1" bestFit="1" customWidth="1"/>
    <col min="2820" max="2820" width="11.81640625" style="1" bestFit="1" customWidth="1"/>
    <col min="2821" max="2822" width="8.81640625" style="1"/>
    <col min="2823" max="2824" width="7.26953125" style="1" bestFit="1" customWidth="1"/>
    <col min="2825" max="3070" width="8.81640625" style="1"/>
    <col min="3071" max="3071" width="41" style="1" customWidth="1"/>
    <col min="3072" max="3072" width="1.81640625" style="1" customWidth="1"/>
    <col min="3073" max="3073" width="3.81640625" style="1" customWidth="1"/>
    <col min="3074" max="3074" width="1.81640625" style="1" customWidth="1"/>
    <col min="3075" max="3075" width="12.26953125" style="1" bestFit="1" customWidth="1"/>
    <col min="3076" max="3076" width="11.81640625" style="1" bestFit="1" customWidth="1"/>
    <col min="3077" max="3078" width="8.81640625" style="1"/>
    <col min="3079" max="3080" width="7.26953125" style="1" bestFit="1" customWidth="1"/>
    <col min="3081" max="3326" width="8.81640625" style="1"/>
    <col min="3327" max="3327" width="41" style="1" customWidth="1"/>
    <col min="3328" max="3328" width="1.81640625" style="1" customWidth="1"/>
    <col min="3329" max="3329" width="3.81640625" style="1" customWidth="1"/>
    <col min="3330" max="3330" width="1.81640625" style="1" customWidth="1"/>
    <col min="3331" max="3331" width="12.26953125" style="1" bestFit="1" customWidth="1"/>
    <col min="3332" max="3332" width="11.81640625" style="1" bestFit="1" customWidth="1"/>
    <col min="3333" max="3334" width="8.81640625" style="1"/>
    <col min="3335" max="3336" width="7.26953125" style="1" bestFit="1" customWidth="1"/>
    <col min="3337" max="3582" width="8.81640625" style="1"/>
    <col min="3583" max="3583" width="41" style="1" customWidth="1"/>
    <col min="3584" max="3584" width="1.81640625" style="1" customWidth="1"/>
    <col min="3585" max="3585" width="3.81640625" style="1" customWidth="1"/>
    <col min="3586" max="3586" width="1.81640625" style="1" customWidth="1"/>
    <col min="3587" max="3587" width="12.26953125" style="1" bestFit="1" customWidth="1"/>
    <col min="3588" max="3588" width="11.81640625" style="1" bestFit="1" customWidth="1"/>
    <col min="3589" max="3590" width="8.81640625" style="1"/>
    <col min="3591" max="3592" width="7.26953125" style="1" bestFit="1" customWidth="1"/>
    <col min="3593" max="3838" width="8.81640625" style="1"/>
    <col min="3839" max="3839" width="41" style="1" customWidth="1"/>
    <col min="3840" max="3840" width="1.81640625" style="1" customWidth="1"/>
    <col min="3841" max="3841" width="3.81640625" style="1" customWidth="1"/>
    <col min="3842" max="3842" width="1.81640625" style="1" customWidth="1"/>
    <col min="3843" max="3843" width="12.26953125" style="1" bestFit="1" customWidth="1"/>
    <col min="3844" max="3844" width="11.81640625" style="1" bestFit="1" customWidth="1"/>
    <col min="3845" max="3846" width="8.81640625" style="1"/>
    <col min="3847" max="3848" width="7.26953125" style="1" bestFit="1" customWidth="1"/>
    <col min="3849" max="4094" width="8.81640625" style="1"/>
    <col min="4095" max="4095" width="41" style="1" customWidth="1"/>
    <col min="4096" max="4096" width="1.81640625" style="1" customWidth="1"/>
    <col min="4097" max="4097" width="3.81640625" style="1" customWidth="1"/>
    <col min="4098" max="4098" width="1.81640625" style="1" customWidth="1"/>
    <col min="4099" max="4099" width="12.26953125" style="1" bestFit="1" customWidth="1"/>
    <col min="4100" max="4100" width="11.81640625" style="1" bestFit="1" customWidth="1"/>
    <col min="4101" max="4102" width="8.81640625" style="1"/>
    <col min="4103" max="4104" width="7.26953125" style="1" bestFit="1" customWidth="1"/>
    <col min="4105" max="4350" width="8.81640625" style="1"/>
    <col min="4351" max="4351" width="41" style="1" customWidth="1"/>
    <col min="4352" max="4352" width="1.81640625" style="1" customWidth="1"/>
    <col min="4353" max="4353" width="3.81640625" style="1" customWidth="1"/>
    <col min="4354" max="4354" width="1.81640625" style="1" customWidth="1"/>
    <col min="4355" max="4355" width="12.26953125" style="1" bestFit="1" customWidth="1"/>
    <col min="4356" max="4356" width="11.81640625" style="1" bestFit="1" customWidth="1"/>
    <col min="4357" max="4358" width="8.81640625" style="1"/>
    <col min="4359" max="4360" width="7.26953125" style="1" bestFit="1" customWidth="1"/>
    <col min="4361" max="4606" width="8.81640625" style="1"/>
    <col min="4607" max="4607" width="41" style="1" customWidth="1"/>
    <col min="4608" max="4608" width="1.81640625" style="1" customWidth="1"/>
    <col min="4609" max="4609" width="3.81640625" style="1" customWidth="1"/>
    <col min="4610" max="4610" width="1.81640625" style="1" customWidth="1"/>
    <col min="4611" max="4611" width="12.26953125" style="1" bestFit="1" customWidth="1"/>
    <col min="4612" max="4612" width="11.81640625" style="1" bestFit="1" customWidth="1"/>
    <col min="4613" max="4614" width="8.81640625" style="1"/>
    <col min="4615" max="4616" width="7.26953125" style="1" bestFit="1" customWidth="1"/>
    <col min="4617" max="4862" width="8.81640625" style="1"/>
    <col min="4863" max="4863" width="41" style="1" customWidth="1"/>
    <col min="4864" max="4864" width="1.81640625" style="1" customWidth="1"/>
    <col min="4865" max="4865" width="3.81640625" style="1" customWidth="1"/>
    <col min="4866" max="4866" width="1.81640625" style="1" customWidth="1"/>
    <col min="4867" max="4867" width="12.26953125" style="1" bestFit="1" customWidth="1"/>
    <col min="4868" max="4868" width="11.81640625" style="1" bestFit="1" customWidth="1"/>
    <col min="4869" max="4870" width="8.81640625" style="1"/>
    <col min="4871" max="4872" width="7.26953125" style="1" bestFit="1" customWidth="1"/>
    <col min="4873" max="5118" width="8.81640625" style="1"/>
    <col min="5119" max="5119" width="41" style="1" customWidth="1"/>
    <col min="5120" max="5120" width="1.81640625" style="1" customWidth="1"/>
    <col min="5121" max="5121" width="3.81640625" style="1" customWidth="1"/>
    <col min="5122" max="5122" width="1.81640625" style="1" customWidth="1"/>
    <col min="5123" max="5123" width="12.26953125" style="1" bestFit="1" customWidth="1"/>
    <col min="5124" max="5124" width="11.81640625" style="1" bestFit="1" customWidth="1"/>
    <col min="5125" max="5126" width="8.81640625" style="1"/>
    <col min="5127" max="5128" width="7.26953125" style="1" bestFit="1" customWidth="1"/>
    <col min="5129" max="5374" width="8.81640625" style="1"/>
    <col min="5375" max="5375" width="41" style="1" customWidth="1"/>
    <col min="5376" max="5376" width="1.81640625" style="1" customWidth="1"/>
    <col min="5377" max="5377" width="3.81640625" style="1" customWidth="1"/>
    <col min="5378" max="5378" width="1.81640625" style="1" customWidth="1"/>
    <col min="5379" max="5379" width="12.26953125" style="1" bestFit="1" customWidth="1"/>
    <col min="5380" max="5380" width="11.81640625" style="1" bestFit="1" customWidth="1"/>
    <col min="5381" max="5382" width="8.81640625" style="1"/>
    <col min="5383" max="5384" width="7.26953125" style="1" bestFit="1" customWidth="1"/>
    <col min="5385" max="5630" width="8.81640625" style="1"/>
    <col min="5631" max="5631" width="41" style="1" customWidth="1"/>
    <col min="5632" max="5632" width="1.81640625" style="1" customWidth="1"/>
    <col min="5633" max="5633" width="3.81640625" style="1" customWidth="1"/>
    <col min="5634" max="5634" width="1.81640625" style="1" customWidth="1"/>
    <col min="5635" max="5635" width="12.26953125" style="1" bestFit="1" customWidth="1"/>
    <col min="5636" max="5636" width="11.81640625" style="1" bestFit="1" customWidth="1"/>
    <col min="5637" max="5638" width="8.81640625" style="1"/>
    <col min="5639" max="5640" width="7.26953125" style="1" bestFit="1" customWidth="1"/>
    <col min="5641" max="5886" width="8.81640625" style="1"/>
    <col min="5887" max="5887" width="41" style="1" customWidth="1"/>
    <col min="5888" max="5888" width="1.81640625" style="1" customWidth="1"/>
    <col min="5889" max="5889" width="3.81640625" style="1" customWidth="1"/>
    <col min="5890" max="5890" width="1.81640625" style="1" customWidth="1"/>
    <col min="5891" max="5891" width="12.26953125" style="1" bestFit="1" customWidth="1"/>
    <col min="5892" max="5892" width="11.81640625" style="1" bestFit="1" customWidth="1"/>
    <col min="5893" max="5894" width="8.81640625" style="1"/>
    <col min="5895" max="5896" width="7.26953125" style="1" bestFit="1" customWidth="1"/>
    <col min="5897" max="6142" width="8.81640625" style="1"/>
    <col min="6143" max="6143" width="41" style="1" customWidth="1"/>
    <col min="6144" max="6144" width="1.81640625" style="1" customWidth="1"/>
    <col min="6145" max="6145" width="3.81640625" style="1" customWidth="1"/>
    <col min="6146" max="6146" width="1.81640625" style="1" customWidth="1"/>
    <col min="6147" max="6147" width="12.26953125" style="1" bestFit="1" customWidth="1"/>
    <col min="6148" max="6148" width="11.81640625" style="1" bestFit="1" customWidth="1"/>
    <col min="6149" max="6150" width="8.81640625" style="1"/>
    <col min="6151" max="6152" width="7.26953125" style="1" bestFit="1" customWidth="1"/>
    <col min="6153" max="6398" width="8.81640625" style="1"/>
    <col min="6399" max="6399" width="41" style="1" customWidth="1"/>
    <col min="6400" max="6400" width="1.81640625" style="1" customWidth="1"/>
    <col min="6401" max="6401" width="3.81640625" style="1" customWidth="1"/>
    <col min="6402" max="6402" width="1.81640625" style="1" customWidth="1"/>
    <col min="6403" max="6403" width="12.26953125" style="1" bestFit="1" customWidth="1"/>
    <col min="6404" max="6404" width="11.81640625" style="1" bestFit="1" customWidth="1"/>
    <col min="6405" max="6406" width="8.81640625" style="1"/>
    <col min="6407" max="6408" width="7.26953125" style="1" bestFit="1" customWidth="1"/>
    <col min="6409" max="6654" width="8.81640625" style="1"/>
    <col min="6655" max="6655" width="41" style="1" customWidth="1"/>
    <col min="6656" max="6656" width="1.81640625" style="1" customWidth="1"/>
    <col min="6657" max="6657" width="3.81640625" style="1" customWidth="1"/>
    <col min="6658" max="6658" width="1.81640625" style="1" customWidth="1"/>
    <col min="6659" max="6659" width="12.26953125" style="1" bestFit="1" customWidth="1"/>
    <col min="6660" max="6660" width="11.81640625" style="1" bestFit="1" customWidth="1"/>
    <col min="6661" max="6662" width="8.81640625" style="1"/>
    <col min="6663" max="6664" width="7.26953125" style="1" bestFit="1" customWidth="1"/>
    <col min="6665" max="6910" width="8.81640625" style="1"/>
    <col min="6911" max="6911" width="41" style="1" customWidth="1"/>
    <col min="6912" max="6912" width="1.81640625" style="1" customWidth="1"/>
    <col min="6913" max="6913" width="3.81640625" style="1" customWidth="1"/>
    <col min="6914" max="6914" width="1.81640625" style="1" customWidth="1"/>
    <col min="6915" max="6915" width="12.26953125" style="1" bestFit="1" customWidth="1"/>
    <col min="6916" max="6916" width="11.81640625" style="1" bestFit="1" customWidth="1"/>
    <col min="6917" max="6918" width="8.81640625" style="1"/>
    <col min="6919" max="6920" width="7.26953125" style="1" bestFit="1" customWidth="1"/>
    <col min="6921" max="7166" width="8.81640625" style="1"/>
    <col min="7167" max="7167" width="41" style="1" customWidth="1"/>
    <col min="7168" max="7168" width="1.81640625" style="1" customWidth="1"/>
    <col min="7169" max="7169" width="3.81640625" style="1" customWidth="1"/>
    <col min="7170" max="7170" width="1.81640625" style="1" customWidth="1"/>
    <col min="7171" max="7171" width="12.26953125" style="1" bestFit="1" customWidth="1"/>
    <col min="7172" max="7172" width="11.81640625" style="1" bestFit="1" customWidth="1"/>
    <col min="7173" max="7174" width="8.81640625" style="1"/>
    <col min="7175" max="7176" width="7.26953125" style="1" bestFit="1" customWidth="1"/>
    <col min="7177" max="7422" width="8.81640625" style="1"/>
    <col min="7423" max="7423" width="41" style="1" customWidth="1"/>
    <col min="7424" max="7424" width="1.81640625" style="1" customWidth="1"/>
    <col min="7425" max="7425" width="3.81640625" style="1" customWidth="1"/>
    <col min="7426" max="7426" width="1.81640625" style="1" customWidth="1"/>
    <col min="7427" max="7427" width="12.26953125" style="1" bestFit="1" customWidth="1"/>
    <col min="7428" max="7428" width="11.81640625" style="1" bestFit="1" customWidth="1"/>
    <col min="7429" max="7430" width="8.81640625" style="1"/>
    <col min="7431" max="7432" width="7.26953125" style="1" bestFit="1" customWidth="1"/>
    <col min="7433" max="7678" width="8.81640625" style="1"/>
    <col min="7679" max="7679" width="41" style="1" customWidth="1"/>
    <col min="7680" max="7680" width="1.81640625" style="1" customWidth="1"/>
    <col min="7681" max="7681" width="3.81640625" style="1" customWidth="1"/>
    <col min="7682" max="7682" width="1.81640625" style="1" customWidth="1"/>
    <col min="7683" max="7683" width="12.26953125" style="1" bestFit="1" customWidth="1"/>
    <col min="7684" max="7684" width="11.81640625" style="1" bestFit="1" customWidth="1"/>
    <col min="7685" max="7686" width="8.81640625" style="1"/>
    <col min="7687" max="7688" width="7.26953125" style="1" bestFit="1" customWidth="1"/>
    <col min="7689" max="7934" width="8.81640625" style="1"/>
    <col min="7935" max="7935" width="41" style="1" customWidth="1"/>
    <col min="7936" max="7936" width="1.81640625" style="1" customWidth="1"/>
    <col min="7937" max="7937" width="3.81640625" style="1" customWidth="1"/>
    <col min="7938" max="7938" width="1.81640625" style="1" customWidth="1"/>
    <col min="7939" max="7939" width="12.26953125" style="1" bestFit="1" customWidth="1"/>
    <col min="7940" max="7940" width="11.81640625" style="1" bestFit="1" customWidth="1"/>
    <col min="7941" max="7942" width="8.81640625" style="1"/>
    <col min="7943" max="7944" width="7.26953125" style="1" bestFit="1" customWidth="1"/>
    <col min="7945" max="8190" width="8.81640625" style="1"/>
    <col min="8191" max="8191" width="41" style="1" customWidth="1"/>
    <col min="8192" max="8192" width="1.81640625" style="1" customWidth="1"/>
    <col min="8193" max="8193" width="3.81640625" style="1" customWidth="1"/>
    <col min="8194" max="8194" width="1.81640625" style="1" customWidth="1"/>
    <col min="8195" max="8195" width="12.26953125" style="1" bestFit="1" customWidth="1"/>
    <col min="8196" max="8196" width="11.81640625" style="1" bestFit="1" customWidth="1"/>
    <col min="8197" max="8198" width="8.81640625" style="1"/>
    <col min="8199" max="8200" width="7.26953125" style="1" bestFit="1" customWidth="1"/>
    <col min="8201" max="8446" width="8.81640625" style="1"/>
    <col min="8447" max="8447" width="41" style="1" customWidth="1"/>
    <col min="8448" max="8448" width="1.81640625" style="1" customWidth="1"/>
    <col min="8449" max="8449" width="3.81640625" style="1" customWidth="1"/>
    <col min="8450" max="8450" width="1.81640625" style="1" customWidth="1"/>
    <col min="8451" max="8451" width="12.26953125" style="1" bestFit="1" customWidth="1"/>
    <col min="8452" max="8452" width="11.81640625" style="1" bestFit="1" customWidth="1"/>
    <col min="8453" max="8454" width="8.81640625" style="1"/>
    <col min="8455" max="8456" width="7.26953125" style="1" bestFit="1" customWidth="1"/>
    <col min="8457" max="8702" width="8.81640625" style="1"/>
    <col min="8703" max="8703" width="41" style="1" customWidth="1"/>
    <col min="8704" max="8704" width="1.81640625" style="1" customWidth="1"/>
    <col min="8705" max="8705" width="3.81640625" style="1" customWidth="1"/>
    <col min="8706" max="8706" width="1.81640625" style="1" customWidth="1"/>
    <col min="8707" max="8707" width="12.26953125" style="1" bestFit="1" customWidth="1"/>
    <col min="8708" max="8708" width="11.81640625" style="1" bestFit="1" customWidth="1"/>
    <col min="8709" max="8710" width="8.81640625" style="1"/>
    <col min="8711" max="8712" width="7.26953125" style="1" bestFit="1" customWidth="1"/>
    <col min="8713" max="8958" width="8.81640625" style="1"/>
    <col min="8959" max="8959" width="41" style="1" customWidth="1"/>
    <col min="8960" max="8960" width="1.81640625" style="1" customWidth="1"/>
    <col min="8961" max="8961" width="3.81640625" style="1" customWidth="1"/>
    <col min="8962" max="8962" width="1.81640625" style="1" customWidth="1"/>
    <col min="8963" max="8963" width="12.26953125" style="1" bestFit="1" customWidth="1"/>
    <col min="8964" max="8964" width="11.81640625" style="1" bestFit="1" customWidth="1"/>
    <col min="8965" max="8966" width="8.81640625" style="1"/>
    <col min="8967" max="8968" width="7.26953125" style="1" bestFit="1" customWidth="1"/>
    <col min="8969" max="9214" width="8.81640625" style="1"/>
    <col min="9215" max="9215" width="41" style="1" customWidth="1"/>
    <col min="9216" max="9216" width="1.81640625" style="1" customWidth="1"/>
    <col min="9217" max="9217" width="3.81640625" style="1" customWidth="1"/>
    <col min="9218" max="9218" width="1.81640625" style="1" customWidth="1"/>
    <col min="9219" max="9219" width="12.26953125" style="1" bestFit="1" customWidth="1"/>
    <col min="9220" max="9220" width="11.81640625" style="1" bestFit="1" customWidth="1"/>
    <col min="9221" max="9222" width="8.81640625" style="1"/>
    <col min="9223" max="9224" width="7.26953125" style="1" bestFit="1" customWidth="1"/>
    <col min="9225" max="9470" width="8.81640625" style="1"/>
    <col min="9471" max="9471" width="41" style="1" customWidth="1"/>
    <col min="9472" max="9472" width="1.81640625" style="1" customWidth="1"/>
    <col min="9473" max="9473" width="3.81640625" style="1" customWidth="1"/>
    <col min="9474" max="9474" width="1.81640625" style="1" customWidth="1"/>
    <col min="9475" max="9475" width="12.26953125" style="1" bestFit="1" customWidth="1"/>
    <col min="9476" max="9476" width="11.81640625" style="1" bestFit="1" customWidth="1"/>
    <col min="9477" max="9478" width="8.81640625" style="1"/>
    <col min="9479" max="9480" width="7.26953125" style="1" bestFit="1" customWidth="1"/>
    <col min="9481" max="9726" width="8.81640625" style="1"/>
    <col min="9727" max="9727" width="41" style="1" customWidth="1"/>
    <col min="9728" max="9728" width="1.81640625" style="1" customWidth="1"/>
    <col min="9729" max="9729" width="3.81640625" style="1" customWidth="1"/>
    <col min="9730" max="9730" width="1.81640625" style="1" customWidth="1"/>
    <col min="9731" max="9731" width="12.26953125" style="1" bestFit="1" customWidth="1"/>
    <col min="9732" max="9732" width="11.81640625" style="1" bestFit="1" customWidth="1"/>
    <col min="9733" max="9734" width="8.81640625" style="1"/>
    <col min="9735" max="9736" width="7.26953125" style="1" bestFit="1" customWidth="1"/>
    <col min="9737" max="9982" width="8.81640625" style="1"/>
    <col min="9983" max="9983" width="41" style="1" customWidth="1"/>
    <col min="9984" max="9984" width="1.81640625" style="1" customWidth="1"/>
    <col min="9985" max="9985" width="3.81640625" style="1" customWidth="1"/>
    <col min="9986" max="9986" width="1.81640625" style="1" customWidth="1"/>
    <col min="9987" max="9987" width="12.26953125" style="1" bestFit="1" customWidth="1"/>
    <col min="9988" max="9988" width="11.81640625" style="1" bestFit="1" customWidth="1"/>
    <col min="9989" max="9990" width="8.81640625" style="1"/>
    <col min="9991" max="9992" width="7.26953125" style="1" bestFit="1" customWidth="1"/>
    <col min="9993" max="10238" width="8.81640625" style="1"/>
    <col min="10239" max="10239" width="41" style="1" customWidth="1"/>
    <col min="10240" max="10240" width="1.81640625" style="1" customWidth="1"/>
    <col min="10241" max="10241" width="3.81640625" style="1" customWidth="1"/>
    <col min="10242" max="10242" width="1.81640625" style="1" customWidth="1"/>
    <col min="10243" max="10243" width="12.26953125" style="1" bestFit="1" customWidth="1"/>
    <col min="10244" max="10244" width="11.81640625" style="1" bestFit="1" customWidth="1"/>
    <col min="10245" max="10246" width="8.81640625" style="1"/>
    <col min="10247" max="10248" width="7.26953125" style="1" bestFit="1" customWidth="1"/>
    <col min="10249" max="10494" width="8.81640625" style="1"/>
    <col min="10495" max="10495" width="41" style="1" customWidth="1"/>
    <col min="10496" max="10496" width="1.81640625" style="1" customWidth="1"/>
    <col min="10497" max="10497" width="3.81640625" style="1" customWidth="1"/>
    <col min="10498" max="10498" width="1.81640625" style="1" customWidth="1"/>
    <col min="10499" max="10499" width="12.26953125" style="1" bestFit="1" customWidth="1"/>
    <col min="10500" max="10500" width="11.81640625" style="1" bestFit="1" customWidth="1"/>
    <col min="10501" max="10502" width="8.81640625" style="1"/>
    <col min="10503" max="10504" width="7.26953125" style="1" bestFit="1" customWidth="1"/>
    <col min="10505" max="10750" width="8.81640625" style="1"/>
    <col min="10751" max="10751" width="41" style="1" customWidth="1"/>
    <col min="10752" max="10752" width="1.81640625" style="1" customWidth="1"/>
    <col min="10753" max="10753" width="3.81640625" style="1" customWidth="1"/>
    <col min="10754" max="10754" width="1.81640625" style="1" customWidth="1"/>
    <col min="10755" max="10755" width="12.26953125" style="1" bestFit="1" customWidth="1"/>
    <col min="10756" max="10756" width="11.81640625" style="1" bestFit="1" customWidth="1"/>
    <col min="10757" max="10758" width="8.81640625" style="1"/>
    <col min="10759" max="10760" width="7.26953125" style="1" bestFit="1" customWidth="1"/>
    <col min="10761" max="11006" width="8.81640625" style="1"/>
    <col min="11007" max="11007" width="41" style="1" customWidth="1"/>
    <col min="11008" max="11008" width="1.81640625" style="1" customWidth="1"/>
    <col min="11009" max="11009" width="3.81640625" style="1" customWidth="1"/>
    <col min="11010" max="11010" width="1.81640625" style="1" customWidth="1"/>
    <col min="11011" max="11011" width="12.26953125" style="1" bestFit="1" customWidth="1"/>
    <col min="11012" max="11012" width="11.81640625" style="1" bestFit="1" customWidth="1"/>
    <col min="11013" max="11014" width="8.81640625" style="1"/>
    <col min="11015" max="11016" width="7.26953125" style="1" bestFit="1" customWidth="1"/>
    <col min="11017" max="11262" width="8.81640625" style="1"/>
    <col min="11263" max="11263" width="41" style="1" customWidth="1"/>
    <col min="11264" max="11264" width="1.81640625" style="1" customWidth="1"/>
    <col min="11265" max="11265" width="3.81640625" style="1" customWidth="1"/>
    <col min="11266" max="11266" width="1.81640625" style="1" customWidth="1"/>
    <col min="11267" max="11267" width="12.26953125" style="1" bestFit="1" customWidth="1"/>
    <col min="11268" max="11268" width="11.81640625" style="1" bestFit="1" customWidth="1"/>
    <col min="11269" max="11270" width="8.81640625" style="1"/>
    <col min="11271" max="11272" width="7.26953125" style="1" bestFit="1" customWidth="1"/>
    <col min="11273" max="11518" width="8.81640625" style="1"/>
    <col min="11519" max="11519" width="41" style="1" customWidth="1"/>
    <col min="11520" max="11520" width="1.81640625" style="1" customWidth="1"/>
    <col min="11521" max="11521" width="3.81640625" style="1" customWidth="1"/>
    <col min="11522" max="11522" width="1.81640625" style="1" customWidth="1"/>
    <col min="11523" max="11523" width="12.26953125" style="1" bestFit="1" customWidth="1"/>
    <col min="11524" max="11524" width="11.81640625" style="1" bestFit="1" customWidth="1"/>
    <col min="11525" max="11526" width="8.81640625" style="1"/>
    <col min="11527" max="11528" width="7.26953125" style="1" bestFit="1" customWidth="1"/>
    <col min="11529" max="11774" width="8.81640625" style="1"/>
    <col min="11775" max="11775" width="41" style="1" customWidth="1"/>
    <col min="11776" max="11776" width="1.81640625" style="1" customWidth="1"/>
    <col min="11777" max="11777" width="3.81640625" style="1" customWidth="1"/>
    <col min="11778" max="11778" width="1.81640625" style="1" customWidth="1"/>
    <col min="11779" max="11779" width="12.26953125" style="1" bestFit="1" customWidth="1"/>
    <col min="11780" max="11780" width="11.81640625" style="1" bestFit="1" customWidth="1"/>
    <col min="11781" max="11782" width="8.81640625" style="1"/>
    <col min="11783" max="11784" width="7.26953125" style="1" bestFit="1" customWidth="1"/>
    <col min="11785" max="12030" width="8.81640625" style="1"/>
    <col min="12031" max="12031" width="41" style="1" customWidth="1"/>
    <col min="12032" max="12032" width="1.81640625" style="1" customWidth="1"/>
    <col min="12033" max="12033" width="3.81640625" style="1" customWidth="1"/>
    <col min="12034" max="12034" width="1.81640625" style="1" customWidth="1"/>
    <col min="12035" max="12035" width="12.26953125" style="1" bestFit="1" customWidth="1"/>
    <col min="12036" max="12036" width="11.81640625" style="1" bestFit="1" customWidth="1"/>
    <col min="12037" max="12038" width="8.81640625" style="1"/>
    <col min="12039" max="12040" width="7.26953125" style="1" bestFit="1" customWidth="1"/>
    <col min="12041" max="12286" width="8.81640625" style="1"/>
    <col min="12287" max="12287" width="41" style="1" customWidth="1"/>
    <col min="12288" max="12288" width="1.81640625" style="1" customWidth="1"/>
    <col min="12289" max="12289" width="3.81640625" style="1" customWidth="1"/>
    <col min="12290" max="12290" width="1.81640625" style="1" customWidth="1"/>
    <col min="12291" max="12291" width="12.26953125" style="1" bestFit="1" customWidth="1"/>
    <col min="12292" max="12292" width="11.81640625" style="1" bestFit="1" customWidth="1"/>
    <col min="12293" max="12294" width="8.81640625" style="1"/>
    <col min="12295" max="12296" width="7.26953125" style="1" bestFit="1" customWidth="1"/>
    <col min="12297" max="12542" width="8.81640625" style="1"/>
    <col min="12543" max="12543" width="41" style="1" customWidth="1"/>
    <col min="12544" max="12544" width="1.81640625" style="1" customWidth="1"/>
    <col min="12545" max="12545" width="3.81640625" style="1" customWidth="1"/>
    <col min="12546" max="12546" width="1.81640625" style="1" customWidth="1"/>
    <col min="12547" max="12547" width="12.26953125" style="1" bestFit="1" customWidth="1"/>
    <col min="12548" max="12548" width="11.81640625" style="1" bestFit="1" customWidth="1"/>
    <col min="12549" max="12550" width="8.81640625" style="1"/>
    <col min="12551" max="12552" width="7.26953125" style="1" bestFit="1" customWidth="1"/>
    <col min="12553" max="12798" width="8.81640625" style="1"/>
    <col min="12799" max="12799" width="41" style="1" customWidth="1"/>
    <col min="12800" max="12800" width="1.81640625" style="1" customWidth="1"/>
    <col min="12801" max="12801" width="3.81640625" style="1" customWidth="1"/>
    <col min="12802" max="12802" width="1.81640625" style="1" customWidth="1"/>
    <col min="12803" max="12803" width="12.26953125" style="1" bestFit="1" customWidth="1"/>
    <col min="12804" max="12804" width="11.81640625" style="1" bestFit="1" customWidth="1"/>
    <col min="12805" max="12806" width="8.81640625" style="1"/>
    <col min="12807" max="12808" width="7.26953125" style="1" bestFit="1" customWidth="1"/>
    <col min="12809" max="13054" width="8.81640625" style="1"/>
    <col min="13055" max="13055" width="41" style="1" customWidth="1"/>
    <col min="13056" max="13056" width="1.81640625" style="1" customWidth="1"/>
    <col min="13057" max="13057" width="3.81640625" style="1" customWidth="1"/>
    <col min="13058" max="13058" width="1.81640625" style="1" customWidth="1"/>
    <col min="13059" max="13059" width="12.26953125" style="1" bestFit="1" customWidth="1"/>
    <col min="13060" max="13060" width="11.81640625" style="1" bestFit="1" customWidth="1"/>
    <col min="13061" max="13062" width="8.81640625" style="1"/>
    <col min="13063" max="13064" width="7.26953125" style="1" bestFit="1" customWidth="1"/>
    <col min="13065" max="13310" width="8.81640625" style="1"/>
    <col min="13311" max="13311" width="41" style="1" customWidth="1"/>
    <col min="13312" max="13312" width="1.81640625" style="1" customWidth="1"/>
    <col min="13313" max="13313" width="3.81640625" style="1" customWidth="1"/>
    <col min="13314" max="13314" width="1.81640625" style="1" customWidth="1"/>
    <col min="13315" max="13315" width="12.26953125" style="1" bestFit="1" customWidth="1"/>
    <col min="13316" max="13316" width="11.81640625" style="1" bestFit="1" customWidth="1"/>
    <col min="13317" max="13318" width="8.81640625" style="1"/>
    <col min="13319" max="13320" width="7.26953125" style="1" bestFit="1" customWidth="1"/>
    <col min="13321" max="13566" width="8.81640625" style="1"/>
    <col min="13567" max="13567" width="41" style="1" customWidth="1"/>
    <col min="13568" max="13568" width="1.81640625" style="1" customWidth="1"/>
    <col min="13569" max="13569" width="3.81640625" style="1" customWidth="1"/>
    <col min="13570" max="13570" width="1.81640625" style="1" customWidth="1"/>
    <col min="13571" max="13571" width="12.26953125" style="1" bestFit="1" customWidth="1"/>
    <col min="13572" max="13572" width="11.81640625" style="1" bestFit="1" customWidth="1"/>
    <col min="13573" max="13574" width="8.81640625" style="1"/>
    <col min="13575" max="13576" width="7.26953125" style="1" bestFit="1" customWidth="1"/>
    <col min="13577" max="13822" width="8.81640625" style="1"/>
    <col min="13823" max="13823" width="41" style="1" customWidth="1"/>
    <col min="13824" max="13824" width="1.81640625" style="1" customWidth="1"/>
    <col min="13825" max="13825" width="3.81640625" style="1" customWidth="1"/>
    <col min="13826" max="13826" width="1.81640625" style="1" customWidth="1"/>
    <col min="13827" max="13827" width="12.26953125" style="1" bestFit="1" customWidth="1"/>
    <col min="13828" max="13828" width="11.81640625" style="1" bestFit="1" customWidth="1"/>
    <col min="13829" max="13830" width="8.81640625" style="1"/>
    <col min="13831" max="13832" width="7.26953125" style="1" bestFit="1" customWidth="1"/>
    <col min="13833" max="14078" width="8.81640625" style="1"/>
    <col min="14079" max="14079" width="41" style="1" customWidth="1"/>
    <col min="14080" max="14080" width="1.81640625" style="1" customWidth="1"/>
    <col min="14081" max="14081" width="3.81640625" style="1" customWidth="1"/>
    <col min="14082" max="14082" width="1.81640625" style="1" customWidth="1"/>
    <col min="14083" max="14083" width="12.26953125" style="1" bestFit="1" customWidth="1"/>
    <col min="14084" max="14084" width="11.81640625" style="1" bestFit="1" customWidth="1"/>
    <col min="14085" max="14086" width="8.81640625" style="1"/>
    <col min="14087" max="14088" width="7.26953125" style="1" bestFit="1" customWidth="1"/>
    <col min="14089" max="14334" width="8.81640625" style="1"/>
    <col min="14335" max="14335" width="41" style="1" customWidth="1"/>
    <col min="14336" max="14336" width="1.81640625" style="1" customWidth="1"/>
    <col min="14337" max="14337" width="3.81640625" style="1" customWidth="1"/>
    <col min="14338" max="14338" width="1.81640625" style="1" customWidth="1"/>
    <col min="14339" max="14339" width="12.26953125" style="1" bestFit="1" customWidth="1"/>
    <col min="14340" max="14340" width="11.81640625" style="1" bestFit="1" customWidth="1"/>
    <col min="14341" max="14342" width="8.81640625" style="1"/>
    <col min="14343" max="14344" width="7.26953125" style="1" bestFit="1" customWidth="1"/>
    <col min="14345" max="14590" width="8.81640625" style="1"/>
    <col min="14591" max="14591" width="41" style="1" customWidth="1"/>
    <col min="14592" max="14592" width="1.81640625" style="1" customWidth="1"/>
    <col min="14593" max="14593" width="3.81640625" style="1" customWidth="1"/>
    <col min="14594" max="14594" width="1.81640625" style="1" customWidth="1"/>
    <col min="14595" max="14595" width="12.26953125" style="1" bestFit="1" customWidth="1"/>
    <col min="14596" max="14596" width="11.81640625" style="1" bestFit="1" customWidth="1"/>
    <col min="14597" max="14598" width="8.81640625" style="1"/>
    <col min="14599" max="14600" width="7.26953125" style="1" bestFit="1" customWidth="1"/>
    <col min="14601" max="14846" width="8.81640625" style="1"/>
    <col min="14847" max="14847" width="41" style="1" customWidth="1"/>
    <col min="14848" max="14848" width="1.81640625" style="1" customWidth="1"/>
    <col min="14849" max="14849" width="3.81640625" style="1" customWidth="1"/>
    <col min="14850" max="14850" width="1.81640625" style="1" customWidth="1"/>
    <col min="14851" max="14851" width="12.26953125" style="1" bestFit="1" customWidth="1"/>
    <col min="14852" max="14852" width="11.81640625" style="1" bestFit="1" customWidth="1"/>
    <col min="14853" max="14854" width="8.81640625" style="1"/>
    <col min="14855" max="14856" width="7.26953125" style="1" bestFit="1" customWidth="1"/>
    <col min="14857" max="15102" width="8.81640625" style="1"/>
    <col min="15103" max="15103" width="41" style="1" customWidth="1"/>
    <col min="15104" max="15104" width="1.81640625" style="1" customWidth="1"/>
    <col min="15105" max="15105" width="3.81640625" style="1" customWidth="1"/>
    <col min="15106" max="15106" width="1.81640625" style="1" customWidth="1"/>
    <col min="15107" max="15107" width="12.26953125" style="1" bestFit="1" customWidth="1"/>
    <col min="15108" max="15108" width="11.81640625" style="1" bestFit="1" customWidth="1"/>
    <col min="15109" max="15110" width="8.81640625" style="1"/>
    <col min="15111" max="15112" width="7.26953125" style="1" bestFit="1" customWidth="1"/>
    <col min="15113" max="15358" width="8.81640625" style="1"/>
    <col min="15359" max="15359" width="41" style="1" customWidth="1"/>
    <col min="15360" max="15360" width="1.81640625" style="1" customWidth="1"/>
    <col min="15361" max="15361" width="3.81640625" style="1" customWidth="1"/>
    <col min="15362" max="15362" width="1.81640625" style="1" customWidth="1"/>
    <col min="15363" max="15363" width="12.26953125" style="1" bestFit="1" customWidth="1"/>
    <col min="15364" max="15364" width="11.81640625" style="1" bestFit="1" customWidth="1"/>
    <col min="15365" max="15366" width="8.81640625" style="1"/>
    <col min="15367" max="15368" width="7.26953125" style="1" bestFit="1" customWidth="1"/>
    <col min="15369" max="15614" width="8.81640625" style="1"/>
    <col min="15615" max="15615" width="41" style="1" customWidth="1"/>
    <col min="15616" max="15616" width="1.81640625" style="1" customWidth="1"/>
    <col min="15617" max="15617" width="3.81640625" style="1" customWidth="1"/>
    <col min="15618" max="15618" width="1.81640625" style="1" customWidth="1"/>
    <col min="15619" max="15619" width="12.26953125" style="1" bestFit="1" customWidth="1"/>
    <col min="15620" max="15620" width="11.81640625" style="1" bestFit="1" customWidth="1"/>
    <col min="15621" max="15622" width="8.81640625" style="1"/>
    <col min="15623" max="15624" width="7.26953125" style="1" bestFit="1" customWidth="1"/>
    <col min="15625" max="15870" width="8.81640625" style="1"/>
    <col min="15871" max="15871" width="41" style="1" customWidth="1"/>
    <col min="15872" max="15872" width="1.81640625" style="1" customWidth="1"/>
    <col min="15873" max="15873" width="3.81640625" style="1" customWidth="1"/>
    <col min="15874" max="15874" width="1.81640625" style="1" customWidth="1"/>
    <col min="15875" max="15875" width="12.26953125" style="1" bestFit="1" customWidth="1"/>
    <col min="15876" max="15876" width="11.81640625" style="1" bestFit="1" customWidth="1"/>
    <col min="15877" max="15878" width="8.81640625" style="1"/>
    <col min="15879" max="15880" width="7.26953125" style="1" bestFit="1" customWidth="1"/>
    <col min="15881" max="16126" width="8.81640625" style="1"/>
    <col min="16127" max="16127" width="41" style="1" customWidth="1"/>
    <col min="16128" max="16128" width="1.81640625" style="1" customWidth="1"/>
    <col min="16129" max="16129" width="3.81640625" style="1" customWidth="1"/>
    <col min="16130" max="16130" width="1.81640625" style="1" customWidth="1"/>
    <col min="16131" max="16131" width="12.26953125" style="1" bestFit="1" customWidth="1"/>
    <col min="16132" max="16132" width="11.81640625" style="1" bestFit="1" customWidth="1"/>
    <col min="16133" max="16134" width="8.81640625" style="1"/>
    <col min="16135" max="16136" width="7.26953125" style="1" bestFit="1" customWidth="1"/>
    <col min="16137" max="16384" width="8.81640625" style="1"/>
  </cols>
  <sheetData>
    <row r="1" spans="1:7" ht="13" x14ac:dyDescent="0.3">
      <c r="A1" s="68" t="s">
        <v>0</v>
      </c>
      <c r="B1" s="68"/>
      <c r="C1" s="68"/>
      <c r="D1" s="9"/>
      <c r="E1" s="9"/>
      <c r="F1" s="9"/>
    </row>
    <row r="2" spans="1:7" ht="13" x14ac:dyDescent="0.3">
      <c r="A2" s="68" t="s">
        <v>1</v>
      </c>
      <c r="B2" s="68"/>
      <c r="C2" s="68"/>
      <c r="D2" s="9"/>
      <c r="E2" s="9"/>
      <c r="F2" s="9"/>
    </row>
    <row r="3" spans="1:7" ht="13" x14ac:dyDescent="0.3">
      <c r="A3" s="68" t="s">
        <v>2</v>
      </c>
      <c r="B3" s="68"/>
      <c r="C3" s="68"/>
      <c r="D3" s="9"/>
      <c r="E3" s="9"/>
      <c r="F3" s="9"/>
    </row>
    <row r="4" spans="1:7" ht="13" x14ac:dyDescent="0.3">
      <c r="A4" s="68"/>
      <c r="B4" s="68"/>
      <c r="C4" s="68"/>
      <c r="D4" s="9"/>
      <c r="E4" s="9"/>
      <c r="F4" s="9"/>
    </row>
    <row r="5" spans="1:7" ht="13" x14ac:dyDescent="0.3">
      <c r="A5" s="68"/>
      <c r="B5" s="68"/>
      <c r="C5" s="68"/>
      <c r="D5" s="9"/>
      <c r="E5" s="9"/>
      <c r="F5" s="9"/>
    </row>
    <row r="6" spans="1:7" ht="13" x14ac:dyDescent="0.3">
      <c r="A6" s="68"/>
      <c r="B6" s="68"/>
      <c r="C6" s="68"/>
      <c r="D6" s="15"/>
      <c r="E6" s="15"/>
      <c r="F6" s="15"/>
    </row>
    <row r="7" spans="1:7" ht="13" x14ac:dyDescent="0.3">
      <c r="A7" s="16"/>
      <c r="B7" s="17"/>
      <c r="C7" s="17" t="s">
        <v>48</v>
      </c>
      <c r="D7" s="18"/>
      <c r="E7" s="17" t="s">
        <v>49</v>
      </c>
    </row>
    <row r="8" spans="1:7" ht="24.75" customHeight="1" thickBot="1" x14ac:dyDescent="0.3">
      <c r="A8" s="19" t="s">
        <v>3</v>
      </c>
      <c r="B8" s="18"/>
      <c r="C8" s="19" t="s">
        <v>4</v>
      </c>
      <c r="D8" s="18"/>
      <c r="E8" s="19" t="s">
        <v>4</v>
      </c>
    </row>
    <row r="9" spans="1:7" ht="13" x14ac:dyDescent="0.25">
      <c r="A9" s="20"/>
      <c r="B9" s="18"/>
      <c r="C9" s="20"/>
      <c r="D9" s="18"/>
      <c r="E9" s="20"/>
    </row>
    <row r="10" spans="1:7" x14ac:dyDescent="0.25">
      <c r="A10" s="18" t="s">
        <v>5</v>
      </c>
      <c r="B10" s="18"/>
      <c r="C10" s="18"/>
      <c r="D10" s="18"/>
      <c r="E10" s="58"/>
    </row>
    <row r="11" spans="1:7" x14ac:dyDescent="0.25">
      <c r="A11" s="18"/>
      <c r="B11" s="18"/>
      <c r="C11" s="18"/>
      <c r="D11" s="18"/>
      <c r="E11" s="58"/>
    </row>
    <row r="12" spans="1:7" ht="15.75" customHeight="1" x14ac:dyDescent="0.25">
      <c r="A12" s="18" t="s">
        <v>6</v>
      </c>
      <c r="B12" s="18"/>
      <c r="C12" s="21">
        <f>209839590-9222783</f>
        <v>200616807</v>
      </c>
      <c r="D12" s="57" t="s">
        <v>7</v>
      </c>
      <c r="E12" s="21">
        <f>209839590-9222783</f>
        <v>200616807</v>
      </c>
      <c r="F12" s="7"/>
    </row>
    <row r="13" spans="1:7" x14ac:dyDescent="0.25">
      <c r="C13" s="23"/>
      <c r="D13" s="7"/>
      <c r="E13" s="23"/>
      <c r="F13" s="7"/>
    </row>
    <row r="14" spans="1:7" x14ac:dyDescent="0.25">
      <c r="A14" s="1" t="s">
        <v>8</v>
      </c>
      <c r="C14" s="23">
        <f>-C12*0.033333</f>
        <v>-6687160.0277310004</v>
      </c>
      <c r="D14" s="22"/>
      <c r="E14" s="23">
        <f>-E12*0.02</f>
        <v>-4012336.14</v>
      </c>
      <c r="F14" s="7"/>
      <c r="G14" s="23">
        <f>E14-C14</f>
        <v>2674823.8877310003</v>
      </c>
    </row>
    <row r="15" spans="1:7" x14ac:dyDescent="0.25">
      <c r="C15" s="23"/>
      <c r="E15" s="23"/>
    </row>
    <row r="16" spans="1:7" x14ac:dyDescent="0.25">
      <c r="A16" s="1" t="s">
        <v>9</v>
      </c>
      <c r="C16" s="23">
        <v>-872014.39</v>
      </c>
      <c r="D16" s="22"/>
      <c r="E16" s="23">
        <f>-872014.39-((E14-C14)*0.2608)</f>
        <v>-1569608.4599202448</v>
      </c>
      <c r="F16" s="7"/>
    </row>
    <row r="17" spans="1:9" x14ac:dyDescent="0.25">
      <c r="C17" s="23"/>
      <c r="D17" s="24"/>
      <c r="E17" s="23"/>
      <c r="F17" s="7"/>
    </row>
    <row r="18" spans="1:9" x14ac:dyDescent="0.25">
      <c r="A18" s="1" t="s">
        <v>10</v>
      </c>
      <c r="C18" s="28">
        <v>819000</v>
      </c>
      <c r="D18" s="22"/>
      <c r="E18" s="28">
        <v>819000</v>
      </c>
    </row>
    <row r="19" spans="1:9" x14ac:dyDescent="0.25">
      <c r="C19" s="23"/>
      <c r="E19" s="23"/>
    </row>
    <row r="20" spans="1:9" ht="13" thickBot="1" x14ac:dyDescent="0.3">
      <c r="A20" s="1" t="s">
        <v>11</v>
      </c>
      <c r="C20" s="25">
        <f>SUM(C12:C19)</f>
        <v>193876632.58226901</v>
      </c>
      <c r="E20" s="25">
        <f>SUM(E12:E19)</f>
        <v>195853862.40007976</v>
      </c>
      <c r="F20" s="26"/>
    </row>
    <row r="21" spans="1:9" ht="13" thickTop="1" x14ac:dyDescent="0.25">
      <c r="C21" s="23"/>
      <c r="E21" s="23"/>
    </row>
    <row r="22" spans="1:9" x14ac:dyDescent="0.25">
      <c r="C22" s="26"/>
    </row>
    <row r="23" spans="1:9" ht="25.9" customHeight="1" x14ac:dyDescent="0.25">
      <c r="A23" s="67" t="s">
        <v>44</v>
      </c>
      <c r="B23" s="67"/>
      <c r="C23" s="67"/>
    </row>
    <row r="24" spans="1:9" x14ac:dyDescent="0.25">
      <c r="A24" s="27"/>
      <c r="C24" s="26"/>
    </row>
    <row r="25" spans="1:9" x14ac:dyDescent="0.25">
      <c r="C25" s="26"/>
      <c r="E25" s="65" t="s">
        <v>50</v>
      </c>
      <c r="F25" s="65"/>
      <c r="G25" s="65" t="s">
        <v>51</v>
      </c>
      <c r="I25" s="65" t="s">
        <v>53</v>
      </c>
    </row>
    <row r="26" spans="1:9" x14ac:dyDescent="0.25">
      <c r="A26" s="1" t="s">
        <v>46</v>
      </c>
      <c r="C26" s="26">
        <f>C20*'WP3 - cost of capital'!F23</f>
        <v>18842828.375678029</v>
      </c>
      <c r="E26" s="26">
        <f>C20*'WP3 - cost of capital'!F43</f>
        <v>17268367.572929978</v>
      </c>
      <c r="G26" s="26">
        <f>E20*'WP3 - cost of capital'!F43</f>
        <v>17444477.147432853</v>
      </c>
    </row>
    <row r="27" spans="1:9" x14ac:dyDescent="0.25">
      <c r="A27" s="1" t="s">
        <v>47</v>
      </c>
      <c r="C27" s="64">
        <f>'WP2 - expenses'!C25</f>
        <v>14302384.027731001</v>
      </c>
      <c r="E27" s="64">
        <f>'WP2 - expenses'!C25</f>
        <v>14302384.027731001</v>
      </c>
      <c r="G27" s="64">
        <f>'WP2 - expenses'!F25</f>
        <v>11627560.140000001</v>
      </c>
    </row>
    <row r="28" spans="1:9" x14ac:dyDescent="0.25">
      <c r="A28" s="1" t="s">
        <v>45</v>
      </c>
      <c r="C28" s="26">
        <f>C26+C27</f>
        <v>33145212.40340903</v>
      </c>
      <c r="E28" s="26">
        <f>E26+E27</f>
        <v>31570751.60066098</v>
      </c>
      <c r="G28" s="26">
        <f>G26+G27</f>
        <v>29072037.287432853</v>
      </c>
    </row>
    <row r="29" spans="1:9" x14ac:dyDescent="0.25">
      <c r="C29" s="26"/>
    </row>
    <row r="30" spans="1:9" ht="13" thickBot="1" x14ac:dyDescent="0.3">
      <c r="A30" s="1" t="s">
        <v>52</v>
      </c>
      <c r="C30" s="26"/>
      <c r="E30" s="66">
        <f>E28-C28</f>
        <v>-1574460.8027480505</v>
      </c>
      <c r="G30" s="66">
        <f>G28-E28</f>
        <v>-2498714.3132281266</v>
      </c>
      <c r="I30" s="66">
        <f>E30+G30</f>
        <v>-4073175.1159761772</v>
      </c>
    </row>
    <row r="31" spans="1:9" ht="13" thickTop="1" x14ac:dyDescent="0.25">
      <c r="C31" s="26"/>
    </row>
    <row r="32" spans="1:9" x14ac:dyDescent="0.25">
      <c r="C32" s="26"/>
    </row>
    <row r="33" spans="1:7" x14ac:dyDescent="0.25">
      <c r="C33" s="26"/>
    </row>
    <row r="34" spans="1:7" x14ac:dyDescent="0.25">
      <c r="C34" s="26"/>
    </row>
    <row r="35" spans="1:7" x14ac:dyDescent="0.25">
      <c r="C35" s="26"/>
      <c r="G35" s="26"/>
    </row>
    <row r="36" spans="1:7" x14ac:dyDescent="0.25">
      <c r="C36" s="26"/>
    </row>
    <row r="37" spans="1:7" ht="13" x14ac:dyDescent="0.3">
      <c r="A37" s="9"/>
      <c r="C37" s="26"/>
    </row>
    <row r="38" spans="1:7" x14ac:dyDescent="0.25">
      <c r="C38" s="26"/>
    </row>
    <row r="39" spans="1:7" x14ac:dyDescent="0.25">
      <c r="C39" s="26"/>
    </row>
    <row r="40" spans="1:7" x14ac:dyDescent="0.25">
      <c r="C40" s="26"/>
    </row>
    <row r="41" spans="1:7" x14ac:dyDescent="0.25">
      <c r="C41" s="26"/>
    </row>
    <row r="42" spans="1:7" x14ac:dyDescent="0.25">
      <c r="C42" s="26"/>
    </row>
    <row r="43" spans="1:7" x14ac:dyDescent="0.25">
      <c r="C43" s="26"/>
    </row>
    <row r="44" spans="1:7" x14ac:dyDescent="0.25">
      <c r="C44" s="26"/>
    </row>
    <row r="45" spans="1:7" x14ac:dyDescent="0.25">
      <c r="C45" s="26"/>
    </row>
    <row r="46" spans="1:7" x14ac:dyDescent="0.25">
      <c r="C46" s="26"/>
    </row>
    <row r="47" spans="1:7" x14ac:dyDescent="0.25">
      <c r="C47" s="26"/>
    </row>
  </sheetData>
  <mergeCells count="7">
    <mergeCell ref="A23:C2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  <ignoredErrors>
    <ignoredError sqref="D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2"/>
  <sheetViews>
    <sheetView zoomScaleNormal="100" workbookViewId="0">
      <selection activeCell="F22" sqref="F22"/>
    </sheetView>
  </sheetViews>
  <sheetFormatPr defaultColWidth="8.81640625" defaultRowHeight="12.5" x14ac:dyDescent="0.25"/>
  <cols>
    <col min="1" max="1" width="41" style="1" customWidth="1"/>
    <col min="2" max="2" width="8.81640625" style="1"/>
    <col min="3" max="3" width="15.26953125" style="1" customWidth="1"/>
    <col min="4" max="4" width="1.7265625" style="1" customWidth="1"/>
    <col min="5" max="5" width="1.81640625" style="1" customWidth="1"/>
    <col min="6" max="6" width="16.54296875" style="1" customWidth="1"/>
    <col min="7" max="7" width="2.54296875" style="1" customWidth="1"/>
    <col min="8" max="8" width="19.1796875" style="1" customWidth="1"/>
    <col min="9" max="9" width="8.81640625" style="1"/>
    <col min="10" max="10" width="1.81640625" style="1" customWidth="1"/>
    <col min="11" max="11" width="29" style="1" customWidth="1"/>
    <col min="12" max="12" width="25.54296875" style="1" customWidth="1"/>
    <col min="13" max="13" width="8.81640625" style="1"/>
    <col min="14" max="14" width="19.7265625" style="1" customWidth="1"/>
    <col min="15" max="252" width="8.81640625" style="1"/>
    <col min="253" max="253" width="41" style="1" customWidth="1"/>
    <col min="254" max="254" width="3.1796875" style="1" customWidth="1"/>
    <col min="255" max="255" width="8.81640625" style="1"/>
    <col min="256" max="256" width="1.7265625" style="1" customWidth="1"/>
    <col min="257" max="257" width="10.54296875" style="1" customWidth="1"/>
    <col min="258" max="258" width="1.7265625" style="1" customWidth="1"/>
    <col min="259" max="259" width="15.26953125" style="1" customWidth="1"/>
    <col min="260" max="260" width="1.7265625" style="1" customWidth="1"/>
    <col min="261" max="261" width="1.81640625" style="1" customWidth="1"/>
    <col min="262" max="264" width="19.1796875" style="1" customWidth="1"/>
    <col min="265" max="265" width="8.81640625" style="1"/>
    <col min="266" max="266" width="1.81640625" style="1" customWidth="1"/>
    <col min="267" max="267" width="29" style="1" customWidth="1"/>
    <col min="268" max="268" width="25.54296875" style="1" customWidth="1"/>
    <col min="269" max="269" width="8.81640625" style="1"/>
    <col min="270" max="270" width="19.7265625" style="1" customWidth="1"/>
    <col min="271" max="508" width="8.81640625" style="1"/>
    <col min="509" max="509" width="41" style="1" customWidth="1"/>
    <col min="510" max="510" width="3.1796875" style="1" customWidth="1"/>
    <col min="511" max="511" width="8.81640625" style="1"/>
    <col min="512" max="512" width="1.7265625" style="1" customWidth="1"/>
    <col min="513" max="513" width="10.54296875" style="1" customWidth="1"/>
    <col min="514" max="514" width="1.7265625" style="1" customWidth="1"/>
    <col min="515" max="515" width="15.26953125" style="1" customWidth="1"/>
    <col min="516" max="516" width="1.7265625" style="1" customWidth="1"/>
    <col min="517" max="517" width="1.81640625" style="1" customWidth="1"/>
    <col min="518" max="520" width="19.1796875" style="1" customWidth="1"/>
    <col min="521" max="521" width="8.81640625" style="1"/>
    <col min="522" max="522" width="1.81640625" style="1" customWidth="1"/>
    <col min="523" max="523" width="29" style="1" customWidth="1"/>
    <col min="524" max="524" width="25.54296875" style="1" customWidth="1"/>
    <col min="525" max="525" width="8.81640625" style="1"/>
    <col min="526" max="526" width="19.7265625" style="1" customWidth="1"/>
    <col min="527" max="764" width="8.81640625" style="1"/>
    <col min="765" max="765" width="41" style="1" customWidth="1"/>
    <col min="766" max="766" width="3.1796875" style="1" customWidth="1"/>
    <col min="767" max="767" width="8.81640625" style="1"/>
    <col min="768" max="768" width="1.7265625" style="1" customWidth="1"/>
    <col min="769" max="769" width="10.54296875" style="1" customWidth="1"/>
    <col min="770" max="770" width="1.7265625" style="1" customWidth="1"/>
    <col min="771" max="771" width="15.26953125" style="1" customWidth="1"/>
    <col min="772" max="772" width="1.7265625" style="1" customWidth="1"/>
    <col min="773" max="773" width="1.81640625" style="1" customWidth="1"/>
    <col min="774" max="776" width="19.1796875" style="1" customWidth="1"/>
    <col min="777" max="777" width="8.81640625" style="1"/>
    <col min="778" max="778" width="1.81640625" style="1" customWidth="1"/>
    <col min="779" max="779" width="29" style="1" customWidth="1"/>
    <col min="780" max="780" width="25.54296875" style="1" customWidth="1"/>
    <col min="781" max="781" width="8.81640625" style="1"/>
    <col min="782" max="782" width="19.7265625" style="1" customWidth="1"/>
    <col min="783" max="1020" width="8.81640625" style="1"/>
    <col min="1021" max="1021" width="41" style="1" customWidth="1"/>
    <col min="1022" max="1022" width="3.1796875" style="1" customWidth="1"/>
    <col min="1023" max="1023" width="8.81640625" style="1"/>
    <col min="1024" max="1024" width="1.7265625" style="1" customWidth="1"/>
    <col min="1025" max="1025" width="10.54296875" style="1" customWidth="1"/>
    <col min="1026" max="1026" width="1.7265625" style="1" customWidth="1"/>
    <col min="1027" max="1027" width="15.26953125" style="1" customWidth="1"/>
    <col min="1028" max="1028" width="1.7265625" style="1" customWidth="1"/>
    <col min="1029" max="1029" width="1.81640625" style="1" customWidth="1"/>
    <col min="1030" max="1032" width="19.1796875" style="1" customWidth="1"/>
    <col min="1033" max="1033" width="8.81640625" style="1"/>
    <col min="1034" max="1034" width="1.81640625" style="1" customWidth="1"/>
    <col min="1035" max="1035" width="29" style="1" customWidth="1"/>
    <col min="1036" max="1036" width="25.54296875" style="1" customWidth="1"/>
    <col min="1037" max="1037" width="8.81640625" style="1"/>
    <col min="1038" max="1038" width="19.7265625" style="1" customWidth="1"/>
    <col min="1039" max="1276" width="8.81640625" style="1"/>
    <col min="1277" max="1277" width="41" style="1" customWidth="1"/>
    <col min="1278" max="1278" width="3.1796875" style="1" customWidth="1"/>
    <col min="1279" max="1279" width="8.81640625" style="1"/>
    <col min="1280" max="1280" width="1.7265625" style="1" customWidth="1"/>
    <col min="1281" max="1281" width="10.54296875" style="1" customWidth="1"/>
    <col min="1282" max="1282" width="1.7265625" style="1" customWidth="1"/>
    <col min="1283" max="1283" width="15.26953125" style="1" customWidth="1"/>
    <col min="1284" max="1284" width="1.7265625" style="1" customWidth="1"/>
    <col min="1285" max="1285" width="1.81640625" style="1" customWidth="1"/>
    <col min="1286" max="1288" width="19.1796875" style="1" customWidth="1"/>
    <col min="1289" max="1289" width="8.81640625" style="1"/>
    <col min="1290" max="1290" width="1.81640625" style="1" customWidth="1"/>
    <col min="1291" max="1291" width="29" style="1" customWidth="1"/>
    <col min="1292" max="1292" width="25.54296875" style="1" customWidth="1"/>
    <col min="1293" max="1293" width="8.81640625" style="1"/>
    <col min="1294" max="1294" width="19.7265625" style="1" customWidth="1"/>
    <col min="1295" max="1532" width="8.81640625" style="1"/>
    <col min="1533" max="1533" width="41" style="1" customWidth="1"/>
    <col min="1534" max="1534" width="3.1796875" style="1" customWidth="1"/>
    <col min="1535" max="1535" width="8.81640625" style="1"/>
    <col min="1536" max="1536" width="1.7265625" style="1" customWidth="1"/>
    <col min="1537" max="1537" width="10.54296875" style="1" customWidth="1"/>
    <col min="1538" max="1538" width="1.7265625" style="1" customWidth="1"/>
    <col min="1539" max="1539" width="15.26953125" style="1" customWidth="1"/>
    <col min="1540" max="1540" width="1.7265625" style="1" customWidth="1"/>
    <col min="1541" max="1541" width="1.81640625" style="1" customWidth="1"/>
    <col min="1542" max="1544" width="19.1796875" style="1" customWidth="1"/>
    <col min="1545" max="1545" width="8.81640625" style="1"/>
    <col min="1546" max="1546" width="1.81640625" style="1" customWidth="1"/>
    <col min="1547" max="1547" width="29" style="1" customWidth="1"/>
    <col min="1548" max="1548" width="25.54296875" style="1" customWidth="1"/>
    <col min="1549" max="1549" width="8.81640625" style="1"/>
    <col min="1550" max="1550" width="19.7265625" style="1" customWidth="1"/>
    <col min="1551" max="1788" width="8.81640625" style="1"/>
    <col min="1789" max="1789" width="41" style="1" customWidth="1"/>
    <col min="1790" max="1790" width="3.1796875" style="1" customWidth="1"/>
    <col min="1791" max="1791" width="8.81640625" style="1"/>
    <col min="1792" max="1792" width="1.7265625" style="1" customWidth="1"/>
    <col min="1793" max="1793" width="10.54296875" style="1" customWidth="1"/>
    <col min="1794" max="1794" width="1.7265625" style="1" customWidth="1"/>
    <col min="1795" max="1795" width="15.26953125" style="1" customWidth="1"/>
    <col min="1796" max="1796" width="1.7265625" style="1" customWidth="1"/>
    <col min="1797" max="1797" width="1.81640625" style="1" customWidth="1"/>
    <col min="1798" max="1800" width="19.1796875" style="1" customWidth="1"/>
    <col min="1801" max="1801" width="8.81640625" style="1"/>
    <col min="1802" max="1802" width="1.81640625" style="1" customWidth="1"/>
    <col min="1803" max="1803" width="29" style="1" customWidth="1"/>
    <col min="1804" max="1804" width="25.54296875" style="1" customWidth="1"/>
    <col min="1805" max="1805" width="8.81640625" style="1"/>
    <col min="1806" max="1806" width="19.7265625" style="1" customWidth="1"/>
    <col min="1807" max="2044" width="8.81640625" style="1"/>
    <col min="2045" max="2045" width="41" style="1" customWidth="1"/>
    <col min="2046" max="2046" width="3.1796875" style="1" customWidth="1"/>
    <col min="2047" max="2047" width="8.81640625" style="1"/>
    <col min="2048" max="2048" width="1.7265625" style="1" customWidth="1"/>
    <col min="2049" max="2049" width="10.54296875" style="1" customWidth="1"/>
    <col min="2050" max="2050" width="1.7265625" style="1" customWidth="1"/>
    <col min="2051" max="2051" width="15.26953125" style="1" customWidth="1"/>
    <col min="2052" max="2052" width="1.7265625" style="1" customWidth="1"/>
    <col min="2053" max="2053" width="1.81640625" style="1" customWidth="1"/>
    <col min="2054" max="2056" width="19.1796875" style="1" customWidth="1"/>
    <col min="2057" max="2057" width="8.81640625" style="1"/>
    <col min="2058" max="2058" width="1.81640625" style="1" customWidth="1"/>
    <col min="2059" max="2059" width="29" style="1" customWidth="1"/>
    <col min="2060" max="2060" width="25.54296875" style="1" customWidth="1"/>
    <col min="2061" max="2061" width="8.81640625" style="1"/>
    <col min="2062" max="2062" width="19.7265625" style="1" customWidth="1"/>
    <col min="2063" max="2300" width="8.81640625" style="1"/>
    <col min="2301" max="2301" width="41" style="1" customWidth="1"/>
    <col min="2302" max="2302" width="3.1796875" style="1" customWidth="1"/>
    <col min="2303" max="2303" width="8.81640625" style="1"/>
    <col min="2304" max="2304" width="1.7265625" style="1" customWidth="1"/>
    <col min="2305" max="2305" width="10.54296875" style="1" customWidth="1"/>
    <col min="2306" max="2306" width="1.7265625" style="1" customWidth="1"/>
    <col min="2307" max="2307" width="15.26953125" style="1" customWidth="1"/>
    <col min="2308" max="2308" width="1.7265625" style="1" customWidth="1"/>
    <col min="2309" max="2309" width="1.81640625" style="1" customWidth="1"/>
    <col min="2310" max="2312" width="19.1796875" style="1" customWidth="1"/>
    <col min="2313" max="2313" width="8.81640625" style="1"/>
    <col min="2314" max="2314" width="1.81640625" style="1" customWidth="1"/>
    <col min="2315" max="2315" width="29" style="1" customWidth="1"/>
    <col min="2316" max="2316" width="25.54296875" style="1" customWidth="1"/>
    <col min="2317" max="2317" width="8.81640625" style="1"/>
    <col min="2318" max="2318" width="19.7265625" style="1" customWidth="1"/>
    <col min="2319" max="2556" width="8.81640625" style="1"/>
    <col min="2557" max="2557" width="41" style="1" customWidth="1"/>
    <col min="2558" max="2558" width="3.1796875" style="1" customWidth="1"/>
    <col min="2559" max="2559" width="8.81640625" style="1"/>
    <col min="2560" max="2560" width="1.7265625" style="1" customWidth="1"/>
    <col min="2561" max="2561" width="10.54296875" style="1" customWidth="1"/>
    <col min="2562" max="2562" width="1.7265625" style="1" customWidth="1"/>
    <col min="2563" max="2563" width="15.26953125" style="1" customWidth="1"/>
    <col min="2564" max="2564" width="1.7265625" style="1" customWidth="1"/>
    <col min="2565" max="2565" width="1.81640625" style="1" customWidth="1"/>
    <col min="2566" max="2568" width="19.1796875" style="1" customWidth="1"/>
    <col min="2569" max="2569" width="8.81640625" style="1"/>
    <col min="2570" max="2570" width="1.81640625" style="1" customWidth="1"/>
    <col min="2571" max="2571" width="29" style="1" customWidth="1"/>
    <col min="2572" max="2572" width="25.54296875" style="1" customWidth="1"/>
    <col min="2573" max="2573" width="8.81640625" style="1"/>
    <col min="2574" max="2574" width="19.7265625" style="1" customWidth="1"/>
    <col min="2575" max="2812" width="8.81640625" style="1"/>
    <col min="2813" max="2813" width="41" style="1" customWidth="1"/>
    <col min="2814" max="2814" width="3.1796875" style="1" customWidth="1"/>
    <col min="2815" max="2815" width="8.81640625" style="1"/>
    <col min="2816" max="2816" width="1.7265625" style="1" customWidth="1"/>
    <col min="2817" max="2817" width="10.54296875" style="1" customWidth="1"/>
    <col min="2818" max="2818" width="1.7265625" style="1" customWidth="1"/>
    <col min="2819" max="2819" width="15.26953125" style="1" customWidth="1"/>
    <col min="2820" max="2820" width="1.7265625" style="1" customWidth="1"/>
    <col min="2821" max="2821" width="1.81640625" style="1" customWidth="1"/>
    <col min="2822" max="2824" width="19.1796875" style="1" customWidth="1"/>
    <col min="2825" max="2825" width="8.81640625" style="1"/>
    <col min="2826" max="2826" width="1.81640625" style="1" customWidth="1"/>
    <col min="2827" max="2827" width="29" style="1" customWidth="1"/>
    <col min="2828" max="2828" width="25.54296875" style="1" customWidth="1"/>
    <col min="2829" max="2829" width="8.81640625" style="1"/>
    <col min="2830" max="2830" width="19.7265625" style="1" customWidth="1"/>
    <col min="2831" max="3068" width="8.81640625" style="1"/>
    <col min="3069" max="3069" width="41" style="1" customWidth="1"/>
    <col min="3070" max="3070" width="3.1796875" style="1" customWidth="1"/>
    <col min="3071" max="3071" width="8.81640625" style="1"/>
    <col min="3072" max="3072" width="1.7265625" style="1" customWidth="1"/>
    <col min="3073" max="3073" width="10.54296875" style="1" customWidth="1"/>
    <col min="3074" max="3074" width="1.7265625" style="1" customWidth="1"/>
    <col min="3075" max="3075" width="15.26953125" style="1" customWidth="1"/>
    <col min="3076" max="3076" width="1.7265625" style="1" customWidth="1"/>
    <col min="3077" max="3077" width="1.81640625" style="1" customWidth="1"/>
    <col min="3078" max="3080" width="19.1796875" style="1" customWidth="1"/>
    <col min="3081" max="3081" width="8.81640625" style="1"/>
    <col min="3082" max="3082" width="1.81640625" style="1" customWidth="1"/>
    <col min="3083" max="3083" width="29" style="1" customWidth="1"/>
    <col min="3084" max="3084" width="25.54296875" style="1" customWidth="1"/>
    <col min="3085" max="3085" width="8.81640625" style="1"/>
    <col min="3086" max="3086" width="19.7265625" style="1" customWidth="1"/>
    <col min="3087" max="3324" width="8.81640625" style="1"/>
    <col min="3325" max="3325" width="41" style="1" customWidth="1"/>
    <col min="3326" max="3326" width="3.1796875" style="1" customWidth="1"/>
    <col min="3327" max="3327" width="8.81640625" style="1"/>
    <col min="3328" max="3328" width="1.7265625" style="1" customWidth="1"/>
    <col min="3329" max="3329" width="10.54296875" style="1" customWidth="1"/>
    <col min="3330" max="3330" width="1.7265625" style="1" customWidth="1"/>
    <col min="3331" max="3331" width="15.26953125" style="1" customWidth="1"/>
    <col min="3332" max="3332" width="1.7265625" style="1" customWidth="1"/>
    <col min="3333" max="3333" width="1.81640625" style="1" customWidth="1"/>
    <col min="3334" max="3336" width="19.1796875" style="1" customWidth="1"/>
    <col min="3337" max="3337" width="8.81640625" style="1"/>
    <col min="3338" max="3338" width="1.81640625" style="1" customWidth="1"/>
    <col min="3339" max="3339" width="29" style="1" customWidth="1"/>
    <col min="3340" max="3340" width="25.54296875" style="1" customWidth="1"/>
    <col min="3341" max="3341" width="8.81640625" style="1"/>
    <col min="3342" max="3342" width="19.7265625" style="1" customWidth="1"/>
    <col min="3343" max="3580" width="8.81640625" style="1"/>
    <col min="3581" max="3581" width="41" style="1" customWidth="1"/>
    <col min="3582" max="3582" width="3.1796875" style="1" customWidth="1"/>
    <col min="3583" max="3583" width="8.81640625" style="1"/>
    <col min="3584" max="3584" width="1.7265625" style="1" customWidth="1"/>
    <col min="3585" max="3585" width="10.54296875" style="1" customWidth="1"/>
    <col min="3586" max="3586" width="1.7265625" style="1" customWidth="1"/>
    <col min="3587" max="3587" width="15.26953125" style="1" customWidth="1"/>
    <col min="3588" max="3588" width="1.7265625" style="1" customWidth="1"/>
    <col min="3589" max="3589" width="1.81640625" style="1" customWidth="1"/>
    <col min="3590" max="3592" width="19.1796875" style="1" customWidth="1"/>
    <col min="3593" max="3593" width="8.81640625" style="1"/>
    <col min="3594" max="3594" width="1.81640625" style="1" customWidth="1"/>
    <col min="3595" max="3595" width="29" style="1" customWidth="1"/>
    <col min="3596" max="3596" width="25.54296875" style="1" customWidth="1"/>
    <col min="3597" max="3597" width="8.81640625" style="1"/>
    <col min="3598" max="3598" width="19.7265625" style="1" customWidth="1"/>
    <col min="3599" max="3836" width="8.81640625" style="1"/>
    <col min="3837" max="3837" width="41" style="1" customWidth="1"/>
    <col min="3838" max="3838" width="3.1796875" style="1" customWidth="1"/>
    <col min="3839" max="3839" width="8.81640625" style="1"/>
    <col min="3840" max="3840" width="1.7265625" style="1" customWidth="1"/>
    <col min="3841" max="3841" width="10.54296875" style="1" customWidth="1"/>
    <col min="3842" max="3842" width="1.7265625" style="1" customWidth="1"/>
    <col min="3843" max="3843" width="15.26953125" style="1" customWidth="1"/>
    <col min="3844" max="3844" width="1.7265625" style="1" customWidth="1"/>
    <col min="3845" max="3845" width="1.81640625" style="1" customWidth="1"/>
    <col min="3846" max="3848" width="19.1796875" style="1" customWidth="1"/>
    <col min="3849" max="3849" width="8.81640625" style="1"/>
    <col min="3850" max="3850" width="1.81640625" style="1" customWidth="1"/>
    <col min="3851" max="3851" width="29" style="1" customWidth="1"/>
    <col min="3852" max="3852" width="25.54296875" style="1" customWidth="1"/>
    <col min="3853" max="3853" width="8.81640625" style="1"/>
    <col min="3854" max="3854" width="19.7265625" style="1" customWidth="1"/>
    <col min="3855" max="4092" width="8.81640625" style="1"/>
    <col min="4093" max="4093" width="41" style="1" customWidth="1"/>
    <col min="4094" max="4094" width="3.1796875" style="1" customWidth="1"/>
    <col min="4095" max="4095" width="8.81640625" style="1"/>
    <col min="4096" max="4096" width="1.7265625" style="1" customWidth="1"/>
    <col min="4097" max="4097" width="10.54296875" style="1" customWidth="1"/>
    <col min="4098" max="4098" width="1.7265625" style="1" customWidth="1"/>
    <col min="4099" max="4099" width="15.26953125" style="1" customWidth="1"/>
    <col min="4100" max="4100" width="1.7265625" style="1" customWidth="1"/>
    <col min="4101" max="4101" width="1.81640625" style="1" customWidth="1"/>
    <col min="4102" max="4104" width="19.1796875" style="1" customWidth="1"/>
    <col min="4105" max="4105" width="8.81640625" style="1"/>
    <col min="4106" max="4106" width="1.81640625" style="1" customWidth="1"/>
    <col min="4107" max="4107" width="29" style="1" customWidth="1"/>
    <col min="4108" max="4108" width="25.54296875" style="1" customWidth="1"/>
    <col min="4109" max="4109" width="8.81640625" style="1"/>
    <col min="4110" max="4110" width="19.7265625" style="1" customWidth="1"/>
    <col min="4111" max="4348" width="8.81640625" style="1"/>
    <col min="4349" max="4349" width="41" style="1" customWidth="1"/>
    <col min="4350" max="4350" width="3.1796875" style="1" customWidth="1"/>
    <col min="4351" max="4351" width="8.81640625" style="1"/>
    <col min="4352" max="4352" width="1.7265625" style="1" customWidth="1"/>
    <col min="4353" max="4353" width="10.54296875" style="1" customWidth="1"/>
    <col min="4354" max="4354" width="1.7265625" style="1" customWidth="1"/>
    <col min="4355" max="4355" width="15.26953125" style="1" customWidth="1"/>
    <col min="4356" max="4356" width="1.7265625" style="1" customWidth="1"/>
    <col min="4357" max="4357" width="1.81640625" style="1" customWidth="1"/>
    <col min="4358" max="4360" width="19.1796875" style="1" customWidth="1"/>
    <col min="4361" max="4361" width="8.81640625" style="1"/>
    <col min="4362" max="4362" width="1.81640625" style="1" customWidth="1"/>
    <col min="4363" max="4363" width="29" style="1" customWidth="1"/>
    <col min="4364" max="4364" width="25.54296875" style="1" customWidth="1"/>
    <col min="4365" max="4365" width="8.81640625" style="1"/>
    <col min="4366" max="4366" width="19.7265625" style="1" customWidth="1"/>
    <col min="4367" max="4604" width="8.81640625" style="1"/>
    <col min="4605" max="4605" width="41" style="1" customWidth="1"/>
    <col min="4606" max="4606" width="3.1796875" style="1" customWidth="1"/>
    <col min="4607" max="4607" width="8.81640625" style="1"/>
    <col min="4608" max="4608" width="1.7265625" style="1" customWidth="1"/>
    <col min="4609" max="4609" width="10.54296875" style="1" customWidth="1"/>
    <col min="4610" max="4610" width="1.7265625" style="1" customWidth="1"/>
    <col min="4611" max="4611" width="15.26953125" style="1" customWidth="1"/>
    <col min="4612" max="4612" width="1.7265625" style="1" customWidth="1"/>
    <col min="4613" max="4613" width="1.81640625" style="1" customWidth="1"/>
    <col min="4614" max="4616" width="19.1796875" style="1" customWidth="1"/>
    <col min="4617" max="4617" width="8.81640625" style="1"/>
    <col min="4618" max="4618" width="1.81640625" style="1" customWidth="1"/>
    <col min="4619" max="4619" width="29" style="1" customWidth="1"/>
    <col min="4620" max="4620" width="25.54296875" style="1" customWidth="1"/>
    <col min="4621" max="4621" width="8.81640625" style="1"/>
    <col min="4622" max="4622" width="19.7265625" style="1" customWidth="1"/>
    <col min="4623" max="4860" width="8.81640625" style="1"/>
    <col min="4861" max="4861" width="41" style="1" customWidth="1"/>
    <col min="4862" max="4862" width="3.1796875" style="1" customWidth="1"/>
    <col min="4863" max="4863" width="8.81640625" style="1"/>
    <col min="4864" max="4864" width="1.7265625" style="1" customWidth="1"/>
    <col min="4865" max="4865" width="10.54296875" style="1" customWidth="1"/>
    <col min="4866" max="4866" width="1.7265625" style="1" customWidth="1"/>
    <col min="4867" max="4867" width="15.26953125" style="1" customWidth="1"/>
    <col min="4868" max="4868" width="1.7265625" style="1" customWidth="1"/>
    <col min="4869" max="4869" width="1.81640625" style="1" customWidth="1"/>
    <col min="4870" max="4872" width="19.1796875" style="1" customWidth="1"/>
    <col min="4873" max="4873" width="8.81640625" style="1"/>
    <col min="4874" max="4874" width="1.81640625" style="1" customWidth="1"/>
    <col min="4875" max="4875" width="29" style="1" customWidth="1"/>
    <col min="4876" max="4876" width="25.54296875" style="1" customWidth="1"/>
    <col min="4877" max="4877" width="8.81640625" style="1"/>
    <col min="4878" max="4878" width="19.7265625" style="1" customWidth="1"/>
    <col min="4879" max="5116" width="8.81640625" style="1"/>
    <col min="5117" max="5117" width="41" style="1" customWidth="1"/>
    <col min="5118" max="5118" width="3.1796875" style="1" customWidth="1"/>
    <col min="5119" max="5119" width="8.81640625" style="1"/>
    <col min="5120" max="5120" width="1.7265625" style="1" customWidth="1"/>
    <col min="5121" max="5121" width="10.54296875" style="1" customWidth="1"/>
    <col min="5122" max="5122" width="1.7265625" style="1" customWidth="1"/>
    <col min="5123" max="5123" width="15.26953125" style="1" customWidth="1"/>
    <col min="5124" max="5124" width="1.7265625" style="1" customWidth="1"/>
    <col min="5125" max="5125" width="1.81640625" style="1" customWidth="1"/>
    <col min="5126" max="5128" width="19.1796875" style="1" customWidth="1"/>
    <col min="5129" max="5129" width="8.81640625" style="1"/>
    <col min="5130" max="5130" width="1.81640625" style="1" customWidth="1"/>
    <col min="5131" max="5131" width="29" style="1" customWidth="1"/>
    <col min="5132" max="5132" width="25.54296875" style="1" customWidth="1"/>
    <col min="5133" max="5133" width="8.81640625" style="1"/>
    <col min="5134" max="5134" width="19.7265625" style="1" customWidth="1"/>
    <col min="5135" max="5372" width="8.81640625" style="1"/>
    <col min="5373" max="5373" width="41" style="1" customWidth="1"/>
    <col min="5374" max="5374" width="3.1796875" style="1" customWidth="1"/>
    <col min="5375" max="5375" width="8.81640625" style="1"/>
    <col min="5376" max="5376" width="1.7265625" style="1" customWidth="1"/>
    <col min="5377" max="5377" width="10.54296875" style="1" customWidth="1"/>
    <col min="5378" max="5378" width="1.7265625" style="1" customWidth="1"/>
    <col min="5379" max="5379" width="15.26953125" style="1" customWidth="1"/>
    <col min="5380" max="5380" width="1.7265625" style="1" customWidth="1"/>
    <col min="5381" max="5381" width="1.81640625" style="1" customWidth="1"/>
    <col min="5382" max="5384" width="19.1796875" style="1" customWidth="1"/>
    <col min="5385" max="5385" width="8.81640625" style="1"/>
    <col min="5386" max="5386" width="1.81640625" style="1" customWidth="1"/>
    <col min="5387" max="5387" width="29" style="1" customWidth="1"/>
    <col min="5388" max="5388" width="25.54296875" style="1" customWidth="1"/>
    <col min="5389" max="5389" width="8.81640625" style="1"/>
    <col min="5390" max="5390" width="19.7265625" style="1" customWidth="1"/>
    <col min="5391" max="5628" width="8.81640625" style="1"/>
    <col min="5629" max="5629" width="41" style="1" customWidth="1"/>
    <col min="5630" max="5630" width="3.1796875" style="1" customWidth="1"/>
    <col min="5631" max="5631" width="8.81640625" style="1"/>
    <col min="5632" max="5632" width="1.7265625" style="1" customWidth="1"/>
    <col min="5633" max="5633" width="10.54296875" style="1" customWidth="1"/>
    <col min="5634" max="5634" width="1.7265625" style="1" customWidth="1"/>
    <col min="5635" max="5635" width="15.26953125" style="1" customWidth="1"/>
    <col min="5636" max="5636" width="1.7265625" style="1" customWidth="1"/>
    <col min="5637" max="5637" width="1.81640625" style="1" customWidth="1"/>
    <col min="5638" max="5640" width="19.1796875" style="1" customWidth="1"/>
    <col min="5641" max="5641" width="8.81640625" style="1"/>
    <col min="5642" max="5642" width="1.81640625" style="1" customWidth="1"/>
    <col min="5643" max="5643" width="29" style="1" customWidth="1"/>
    <col min="5644" max="5644" width="25.54296875" style="1" customWidth="1"/>
    <col min="5645" max="5645" width="8.81640625" style="1"/>
    <col min="5646" max="5646" width="19.7265625" style="1" customWidth="1"/>
    <col min="5647" max="5884" width="8.81640625" style="1"/>
    <col min="5885" max="5885" width="41" style="1" customWidth="1"/>
    <col min="5886" max="5886" width="3.1796875" style="1" customWidth="1"/>
    <col min="5887" max="5887" width="8.81640625" style="1"/>
    <col min="5888" max="5888" width="1.7265625" style="1" customWidth="1"/>
    <col min="5889" max="5889" width="10.54296875" style="1" customWidth="1"/>
    <col min="5890" max="5890" width="1.7265625" style="1" customWidth="1"/>
    <col min="5891" max="5891" width="15.26953125" style="1" customWidth="1"/>
    <col min="5892" max="5892" width="1.7265625" style="1" customWidth="1"/>
    <col min="5893" max="5893" width="1.81640625" style="1" customWidth="1"/>
    <col min="5894" max="5896" width="19.1796875" style="1" customWidth="1"/>
    <col min="5897" max="5897" width="8.81640625" style="1"/>
    <col min="5898" max="5898" width="1.81640625" style="1" customWidth="1"/>
    <col min="5899" max="5899" width="29" style="1" customWidth="1"/>
    <col min="5900" max="5900" width="25.54296875" style="1" customWidth="1"/>
    <col min="5901" max="5901" width="8.81640625" style="1"/>
    <col min="5902" max="5902" width="19.7265625" style="1" customWidth="1"/>
    <col min="5903" max="6140" width="8.81640625" style="1"/>
    <col min="6141" max="6141" width="41" style="1" customWidth="1"/>
    <col min="6142" max="6142" width="3.1796875" style="1" customWidth="1"/>
    <col min="6143" max="6143" width="8.81640625" style="1"/>
    <col min="6144" max="6144" width="1.7265625" style="1" customWidth="1"/>
    <col min="6145" max="6145" width="10.54296875" style="1" customWidth="1"/>
    <col min="6146" max="6146" width="1.7265625" style="1" customWidth="1"/>
    <col min="6147" max="6147" width="15.26953125" style="1" customWidth="1"/>
    <col min="6148" max="6148" width="1.7265625" style="1" customWidth="1"/>
    <col min="6149" max="6149" width="1.81640625" style="1" customWidth="1"/>
    <col min="6150" max="6152" width="19.1796875" style="1" customWidth="1"/>
    <col min="6153" max="6153" width="8.81640625" style="1"/>
    <col min="6154" max="6154" width="1.81640625" style="1" customWidth="1"/>
    <col min="6155" max="6155" width="29" style="1" customWidth="1"/>
    <col min="6156" max="6156" width="25.54296875" style="1" customWidth="1"/>
    <col min="6157" max="6157" width="8.81640625" style="1"/>
    <col min="6158" max="6158" width="19.7265625" style="1" customWidth="1"/>
    <col min="6159" max="6396" width="8.81640625" style="1"/>
    <col min="6397" max="6397" width="41" style="1" customWidth="1"/>
    <col min="6398" max="6398" width="3.1796875" style="1" customWidth="1"/>
    <col min="6399" max="6399" width="8.81640625" style="1"/>
    <col min="6400" max="6400" width="1.7265625" style="1" customWidth="1"/>
    <col min="6401" max="6401" width="10.54296875" style="1" customWidth="1"/>
    <col min="6402" max="6402" width="1.7265625" style="1" customWidth="1"/>
    <col min="6403" max="6403" width="15.26953125" style="1" customWidth="1"/>
    <col min="6404" max="6404" width="1.7265625" style="1" customWidth="1"/>
    <col min="6405" max="6405" width="1.81640625" style="1" customWidth="1"/>
    <col min="6406" max="6408" width="19.1796875" style="1" customWidth="1"/>
    <col min="6409" max="6409" width="8.81640625" style="1"/>
    <col min="6410" max="6410" width="1.81640625" style="1" customWidth="1"/>
    <col min="6411" max="6411" width="29" style="1" customWidth="1"/>
    <col min="6412" max="6412" width="25.54296875" style="1" customWidth="1"/>
    <col min="6413" max="6413" width="8.81640625" style="1"/>
    <col min="6414" max="6414" width="19.7265625" style="1" customWidth="1"/>
    <col min="6415" max="6652" width="8.81640625" style="1"/>
    <col min="6653" max="6653" width="41" style="1" customWidth="1"/>
    <col min="6654" max="6654" width="3.1796875" style="1" customWidth="1"/>
    <col min="6655" max="6655" width="8.81640625" style="1"/>
    <col min="6656" max="6656" width="1.7265625" style="1" customWidth="1"/>
    <col min="6657" max="6657" width="10.54296875" style="1" customWidth="1"/>
    <col min="6658" max="6658" width="1.7265625" style="1" customWidth="1"/>
    <col min="6659" max="6659" width="15.26953125" style="1" customWidth="1"/>
    <col min="6660" max="6660" width="1.7265625" style="1" customWidth="1"/>
    <col min="6661" max="6661" width="1.81640625" style="1" customWidth="1"/>
    <col min="6662" max="6664" width="19.1796875" style="1" customWidth="1"/>
    <col min="6665" max="6665" width="8.81640625" style="1"/>
    <col min="6666" max="6666" width="1.81640625" style="1" customWidth="1"/>
    <col min="6667" max="6667" width="29" style="1" customWidth="1"/>
    <col min="6668" max="6668" width="25.54296875" style="1" customWidth="1"/>
    <col min="6669" max="6669" width="8.81640625" style="1"/>
    <col min="6670" max="6670" width="19.7265625" style="1" customWidth="1"/>
    <col min="6671" max="6908" width="8.81640625" style="1"/>
    <col min="6909" max="6909" width="41" style="1" customWidth="1"/>
    <col min="6910" max="6910" width="3.1796875" style="1" customWidth="1"/>
    <col min="6911" max="6911" width="8.81640625" style="1"/>
    <col min="6912" max="6912" width="1.7265625" style="1" customWidth="1"/>
    <col min="6913" max="6913" width="10.54296875" style="1" customWidth="1"/>
    <col min="6914" max="6914" width="1.7265625" style="1" customWidth="1"/>
    <col min="6915" max="6915" width="15.26953125" style="1" customWidth="1"/>
    <col min="6916" max="6916" width="1.7265625" style="1" customWidth="1"/>
    <col min="6917" max="6917" width="1.81640625" style="1" customWidth="1"/>
    <col min="6918" max="6920" width="19.1796875" style="1" customWidth="1"/>
    <col min="6921" max="6921" width="8.81640625" style="1"/>
    <col min="6922" max="6922" width="1.81640625" style="1" customWidth="1"/>
    <col min="6923" max="6923" width="29" style="1" customWidth="1"/>
    <col min="6924" max="6924" width="25.54296875" style="1" customWidth="1"/>
    <col min="6925" max="6925" width="8.81640625" style="1"/>
    <col min="6926" max="6926" width="19.7265625" style="1" customWidth="1"/>
    <col min="6927" max="7164" width="8.81640625" style="1"/>
    <col min="7165" max="7165" width="41" style="1" customWidth="1"/>
    <col min="7166" max="7166" width="3.1796875" style="1" customWidth="1"/>
    <col min="7167" max="7167" width="8.81640625" style="1"/>
    <col min="7168" max="7168" width="1.7265625" style="1" customWidth="1"/>
    <col min="7169" max="7169" width="10.54296875" style="1" customWidth="1"/>
    <col min="7170" max="7170" width="1.7265625" style="1" customWidth="1"/>
    <col min="7171" max="7171" width="15.26953125" style="1" customWidth="1"/>
    <col min="7172" max="7172" width="1.7265625" style="1" customWidth="1"/>
    <col min="7173" max="7173" width="1.81640625" style="1" customWidth="1"/>
    <col min="7174" max="7176" width="19.1796875" style="1" customWidth="1"/>
    <col min="7177" max="7177" width="8.81640625" style="1"/>
    <col min="7178" max="7178" width="1.81640625" style="1" customWidth="1"/>
    <col min="7179" max="7179" width="29" style="1" customWidth="1"/>
    <col min="7180" max="7180" width="25.54296875" style="1" customWidth="1"/>
    <col min="7181" max="7181" width="8.81640625" style="1"/>
    <col min="7182" max="7182" width="19.7265625" style="1" customWidth="1"/>
    <col min="7183" max="7420" width="8.81640625" style="1"/>
    <col min="7421" max="7421" width="41" style="1" customWidth="1"/>
    <col min="7422" max="7422" width="3.1796875" style="1" customWidth="1"/>
    <col min="7423" max="7423" width="8.81640625" style="1"/>
    <col min="7424" max="7424" width="1.7265625" style="1" customWidth="1"/>
    <col min="7425" max="7425" width="10.54296875" style="1" customWidth="1"/>
    <col min="7426" max="7426" width="1.7265625" style="1" customWidth="1"/>
    <col min="7427" max="7427" width="15.26953125" style="1" customWidth="1"/>
    <col min="7428" max="7428" width="1.7265625" style="1" customWidth="1"/>
    <col min="7429" max="7429" width="1.81640625" style="1" customWidth="1"/>
    <col min="7430" max="7432" width="19.1796875" style="1" customWidth="1"/>
    <col min="7433" max="7433" width="8.81640625" style="1"/>
    <col min="7434" max="7434" width="1.81640625" style="1" customWidth="1"/>
    <col min="7435" max="7435" width="29" style="1" customWidth="1"/>
    <col min="7436" max="7436" width="25.54296875" style="1" customWidth="1"/>
    <col min="7437" max="7437" width="8.81640625" style="1"/>
    <col min="7438" max="7438" width="19.7265625" style="1" customWidth="1"/>
    <col min="7439" max="7676" width="8.81640625" style="1"/>
    <col min="7677" max="7677" width="41" style="1" customWidth="1"/>
    <col min="7678" max="7678" width="3.1796875" style="1" customWidth="1"/>
    <col min="7679" max="7679" width="8.81640625" style="1"/>
    <col min="7680" max="7680" width="1.7265625" style="1" customWidth="1"/>
    <col min="7681" max="7681" width="10.54296875" style="1" customWidth="1"/>
    <col min="7682" max="7682" width="1.7265625" style="1" customWidth="1"/>
    <col min="7683" max="7683" width="15.26953125" style="1" customWidth="1"/>
    <col min="7684" max="7684" width="1.7265625" style="1" customWidth="1"/>
    <col min="7685" max="7685" width="1.81640625" style="1" customWidth="1"/>
    <col min="7686" max="7688" width="19.1796875" style="1" customWidth="1"/>
    <col min="7689" max="7689" width="8.81640625" style="1"/>
    <col min="7690" max="7690" width="1.81640625" style="1" customWidth="1"/>
    <col min="7691" max="7691" width="29" style="1" customWidth="1"/>
    <col min="7692" max="7692" width="25.54296875" style="1" customWidth="1"/>
    <col min="7693" max="7693" width="8.81640625" style="1"/>
    <col min="7694" max="7694" width="19.7265625" style="1" customWidth="1"/>
    <col min="7695" max="7932" width="8.81640625" style="1"/>
    <col min="7933" max="7933" width="41" style="1" customWidth="1"/>
    <col min="7934" max="7934" width="3.1796875" style="1" customWidth="1"/>
    <col min="7935" max="7935" width="8.81640625" style="1"/>
    <col min="7936" max="7936" width="1.7265625" style="1" customWidth="1"/>
    <col min="7937" max="7937" width="10.54296875" style="1" customWidth="1"/>
    <col min="7938" max="7938" width="1.7265625" style="1" customWidth="1"/>
    <col min="7939" max="7939" width="15.26953125" style="1" customWidth="1"/>
    <col min="7940" max="7940" width="1.7265625" style="1" customWidth="1"/>
    <col min="7941" max="7941" width="1.81640625" style="1" customWidth="1"/>
    <col min="7942" max="7944" width="19.1796875" style="1" customWidth="1"/>
    <col min="7945" max="7945" width="8.81640625" style="1"/>
    <col min="7946" max="7946" width="1.81640625" style="1" customWidth="1"/>
    <col min="7947" max="7947" width="29" style="1" customWidth="1"/>
    <col min="7948" max="7948" width="25.54296875" style="1" customWidth="1"/>
    <col min="7949" max="7949" width="8.81640625" style="1"/>
    <col min="7950" max="7950" width="19.7265625" style="1" customWidth="1"/>
    <col min="7951" max="8188" width="8.81640625" style="1"/>
    <col min="8189" max="8189" width="41" style="1" customWidth="1"/>
    <col min="8190" max="8190" width="3.1796875" style="1" customWidth="1"/>
    <col min="8191" max="8191" width="8.81640625" style="1"/>
    <col min="8192" max="8192" width="1.7265625" style="1" customWidth="1"/>
    <col min="8193" max="8193" width="10.54296875" style="1" customWidth="1"/>
    <col min="8194" max="8194" width="1.7265625" style="1" customWidth="1"/>
    <col min="8195" max="8195" width="15.26953125" style="1" customWidth="1"/>
    <col min="8196" max="8196" width="1.7265625" style="1" customWidth="1"/>
    <col min="8197" max="8197" width="1.81640625" style="1" customWidth="1"/>
    <col min="8198" max="8200" width="19.1796875" style="1" customWidth="1"/>
    <col min="8201" max="8201" width="8.81640625" style="1"/>
    <col min="8202" max="8202" width="1.81640625" style="1" customWidth="1"/>
    <col min="8203" max="8203" width="29" style="1" customWidth="1"/>
    <col min="8204" max="8204" width="25.54296875" style="1" customWidth="1"/>
    <col min="8205" max="8205" width="8.81640625" style="1"/>
    <col min="8206" max="8206" width="19.7265625" style="1" customWidth="1"/>
    <col min="8207" max="8444" width="8.81640625" style="1"/>
    <col min="8445" max="8445" width="41" style="1" customWidth="1"/>
    <col min="8446" max="8446" width="3.1796875" style="1" customWidth="1"/>
    <col min="8447" max="8447" width="8.81640625" style="1"/>
    <col min="8448" max="8448" width="1.7265625" style="1" customWidth="1"/>
    <col min="8449" max="8449" width="10.54296875" style="1" customWidth="1"/>
    <col min="8450" max="8450" width="1.7265625" style="1" customWidth="1"/>
    <col min="8451" max="8451" width="15.26953125" style="1" customWidth="1"/>
    <col min="8452" max="8452" width="1.7265625" style="1" customWidth="1"/>
    <col min="8453" max="8453" width="1.81640625" style="1" customWidth="1"/>
    <col min="8454" max="8456" width="19.1796875" style="1" customWidth="1"/>
    <col min="8457" max="8457" width="8.81640625" style="1"/>
    <col min="8458" max="8458" width="1.81640625" style="1" customWidth="1"/>
    <col min="8459" max="8459" width="29" style="1" customWidth="1"/>
    <col min="8460" max="8460" width="25.54296875" style="1" customWidth="1"/>
    <col min="8461" max="8461" width="8.81640625" style="1"/>
    <col min="8462" max="8462" width="19.7265625" style="1" customWidth="1"/>
    <col min="8463" max="8700" width="8.81640625" style="1"/>
    <col min="8701" max="8701" width="41" style="1" customWidth="1"/>
    <col min="8702" max="8702" width="3.1796875" style="1" customWidth="1"/>
    <col min="8703" max="8703" width="8.81640625" style="1"/>
    <col min="8704" max="8704" width="1.7265625" style="1" customWidth="1"/>
    <col min="8705" max="8705" width="10.54296875" style="1" customWidth="1"/>
    <col min="8706" max="8706" width="1.7265625" style="1" customWidth="1"/>
    <col min="8707" max="8707" width="15.26953125" style="1" customWidth="1"/>
    <col min="8708" max="8708" width="1.7265625" style="1" customWidth="1"/>
    <col min="8709" max="8709" width="1.81640625" style="1" customWidth="1"/>
    <col min="8710" max="8712" width="19.1796875" style="1" customWidth="1"/>
    <col min="8713" max="8713" width="8.81640625" style="1"/>
    <col min="8714" max="8714" width="1.81640625" style="1" customWidth="1"/>
    <col min="8715" max="8715" width="29" style="1" customWidth="1"/>
    <col min="8716" max="8716" width="25.54296875" style="1" customWidth="1"/>
    <col min="8717" max="8717" width="8.81640625" style="1"/>
    <col min="8718" max="8718" width="19.7265625" style="1" customWidth="1"/>
    <col min="8719" max="8956" width="8.81640625" style="1"/>
    <col min="8957" max="8957" width="41" style="1" customWidth="1"/>
    <col min="8958" max="8958" width="3.1796875" style="1" customWidth="1"/>
    <col min="8959" max="8959" width="8.81640625" style="1"/>
    <col min="8960" max="8960" width="1.7265625" style="1" customWidth="1"/>
    <col min="8961" max="8961" width="10.54296875" style="1" customWidth="1"/>
    <col min="8962" max="8962" width="1.7265625" style="1" customWidth="1"/>
    <col min="8963" max="8963" width="15.26953125" style="1" customWidth="1"/>
    <col min="8964" max="8964" width="1.7265625" style="1" customWidth="1"/>
    <col min="8965" max="8965" width="1.81640625" style="1" customWidth="1"/>
    <col min="8966" max="8968" width="19.1796875" style="1" customWidth="1"/>
    <col min="8969" max="8969" width="8.81640625" style="1"/>
    <col min="8970" max="8970" width="1.81640625" style="1" customWidth="1"/>
    <col min="8971" max="8971" width="29" style="1" customWidth="1"/>
    <col min="8972" max="8972" width="25.54296875" style="1" customWidth="1"/>
    <col min="8973" max="8973" width="8.81640625" style="1"/>
    <col min="8974" max="8974" width="19.7265625" style="1" customWidth="1"/>
    <col min="8975" max="9212" width="8.81640625" style="1"/>
    <col min="9213" max="9213" width="41" style="1" customWidth="1"/>
    <col min="9214" max="9214" width="3.1796875" style="1" customWidth="1"/>
    <col min="9215" max="9215" width="8.81640625" style="1"/>
    <col min="9216" max="9216" width="1.7265625" style="1" customWidth="1"/>
    <col min="9217" max="9217" width="10.54296875" style="1" customWidth="1"/>
    <col min="9218" max="9218" width="1.7265625" style="1" customWidth="1"/>
    <col min="9219" max="9219" width="15.26953125" style="1" customWidth="1"/>
    <col min="9220" max="9220" width="1.7265625" style="1" customWidth="1"/>
    <col min="9221" max="9221" width="1.81640625" style="1" customWidth="1"/>
    <col min="9222" max="9224" width="19.1796875" style="1" customWidth="1"/>
    <col min="9225" max="9225" width="8.81640625" style="1"/>
    <col min="9226" max="9226" width="1.81640625" style="1" customWidth="1"/>
    <col min="9227" max="9227" width="29" style="1" customWidth="1"/>
    <col min="9228" max="9228" width="25.54296875" style="1" customWidth="1"/>
    <col min="9229" max="9229" width="8.81640625" style="1"/>
    <col min="9230" max="9230" width="19.7265625" style="1" customWidth="1"/>
    <col min="9231" max="9468" width="8.81640625" style="1"/>
    <col min="9469" max="9469" width="41" style="1" customWidth="1"/>
    <col min="9470" max="9470" width="3.1796875" style="1" customWidth="1"/>
    <col min="9471" max="9471" width="8.81640625" style="1"/>
    <col min="9472" max="9472" width="1.7265625" style="1" customWidth="1"/>
    <col min="9473" max="9473" width="10.54296875" style="1" customWidth="1"/>
    <col min="9474" max="9474" width="1.7265625" style="1" customWidth="1"/>
    <col min="9475" max="9475" width="15.26953125" style="1" customWidth="1"/>
    <col min="9476" max="9476" width="1.7265625" style="1" customWidth="1"/>
    <col min="9477" max="9477" width="1.81640625" style="1" customWidth="1"/>
    <col min="9478" max="9480" width="19.1796875" style="1" customWidth="1"/>
    <col min="9481" max="9481" width="8.81640625" style="1"/>
    <col min="9482" max="9482" width="1.81640625" style="1" customWidth="1"/>
    <col min="9483" max="9483" width="29" style="1" customWidth="1"/>
    <col min="9484" max="9484" width="25.54296875" style="1" customWidth="1"/>
    <col min="9485" max="9485" width="8.81640625" style="1"/>
    <col min="9486" max="9486" width="19.7265625" style="1" customWidth="1"/>
    <col min="9487" max="9724" width="8.81640625" style="1"/>
    <col min="9725" max="9725" width="41" style="1" customWidth="1"/>
    <col min="9726" max="9726" width="3.1796875" style="1" customWidth="1"/>
    <col min="9727" max="9727" width="8.81640625" style="1"/>
    <col min="9728" max="9728" width="1.7265625" style="1" customWidth="1"/>
    <col min="9729" max="9729" width="10.54296875" style="1" customWidth="1"/>
    <col min="9730" max="9730" width="1.7265625" style="1" customWidth="1"/>
    <col min="9731" max="9731" width="15.26953125" style="1" customWidth="1"/>
    <col min="9732" max="9732" width="1.7265625" style="1" customWidth="1"/>
    <col min="9733" max="9733" width="1.81640625" style="1" customWidth="1"/>
    <col min="9734" max="9736" width="19.1796875" style="1" customWidth="1"/>
    <col min="9737" max="9737" width="8.81640625" style="1"/>
    <col min="9738" max="9738" width="1.81640625" style="1" customWidth="1"/>
    <col min="9739" max="9739" width="29" style="1" customWidth="1"/>
    <col min="9740" max="9740" width="25.54296875" style="1" customWidth="1"/>
    <col min="9741" max="9741" width="8.81640625" style="1"/>
    <col min="9742" max="9742" width="19.7265625" style="1" customWidth="1"/>
    <col min="9743" max="9980" width="8.81640625" style="1"/>
    <col min="9981" max="9981" width="41" style="1" customWidth="1"/>
    <col min="9982" max="9982" width="3.1796875" style="1" customWidth="1"/>
    <col min="9983" max="9983" width="8.81640625" style="1"/>
    <col min="9984" max="9984" width="1.7265625" style="1" customWidth="1"/>
    <col min="9985" max="9985" width="10.54296875" style="1" customWidth="1"/>
    <col min="9986" max="9986" width="1.7265625" style="1" customWidth="1"/>
    <col min="9987" max="9987" width="15.26953125" style="1" customWidth="1"/>
    <col min="9988" max="9988" width="1.7265625" style="1" customWidth="1"/>
    <col min="9989" max="9989" width="1.81640625" style="1" customWidth="1"/>
    <col min="9990" max="9992" width="19.1796875" style="1" customWidth="1"/>
    <col min="9993" max="9993" width="8.81640625" style="1"/>
    <col min="9994" max="9994" width="1.81640625" style="1" customWidth="1"/>
    <col min="9995" max="9995" width="29" style="1" customWidth="1"/>
    <col min="9996" max="9996" width="25.54296875" style="1" customWidth="1"/>
    <col min="9997" max="9997" width="8.81640625" style="1"/>
    <col min="9998" max="9998" width="19.7265625" style="1" customWidth="1"/>
    <col min="9999" max="10236" width="8.81640625" style="1"/>
    <col min="10237" max="10237" width="41" style="1" customWidth="1"/>
    <col min="10238" max="10238" width="3.1796875" style="1" customWidth="1"/>
    <col min="10239" max="10239" width="8.81640625" style="1"/>
    <col min="10240" max="10240" width="1.7265625" style="1" customWidth="1"/>
    <col min="10241" max="10241" width="10.54296875" style="1" customWidth="1"/>
    <col min="10242" max="10242" width="1.7265625" style="1" customWidth="1"/>
    <col min="10243" max="10243" width="15.26953125" style="1" customWidth="1"/>
    <col min="10244" max="10244" width="1.7265625" style="1" customWidth="1"/>
    <col min="10245" max="10245" width="1.81640625" style="1" customWidth="1"/>
    <col min="10246" max="10248" width="19.1796875" style="1" customWidth="1"/>
    <col min="10249" max="10249" width="8.81640625" style="1"/>
    <col min="10250" max="10250" width="1.81640625" style="1" customWidth="1"/>
    <col min="10251" max="10251" width="29" style="1" customWidth="1"/>
    <col min="10252" max="10252" width="25.54296875" style="1" customWidth="1"/>
    <col min="10253" max="10253" width="8.81640625" style="1"/>
    <col min="10254" max="10254" width="19.7265625" style="1" customWidth="1"/>
    <col min="10255" max="10492" width="8.81640625" style="1"/>
    <col min="10493" max="10493" width="41" style="1" customWidth="1"/>
    <col min="10494" max="10494" width="3.1796875" style="1" customWidth="1"/>
    <col min="10495" max="10495" width="8.81640625" style="1"/>
    <col min="10496" max="10496" width="1.7265625" style="1" customWidth="1"/>
    <col min="10497" max="10497" width="10.54296875" style="1" customWidth="1"/>
    <col min="10498" max="10498" width="1.7265625" style="1" customWidth="1"/>
    <col min="10499" max="10499" width="15.26953125" style="1" customWidth="1"/>
    <col min="10500" max="10500" width="1.7265625" style="1" customWidth="1"/>
    <col min="10501" max="10501" width="1.81640625" style="1" customWidth="1"/>
    <col min="10502" max="10504" width="19.1796875" style="1" customWidth="1"/>
    <col min="10505" max="10505" width="8.81640625" style="1"/>
    <col min="10506" max="10506" width="1.81640625" style="1" customWidth="1"/>
    <col min="10507" max="10507" width="29" style="1" customWidth="1"/>
    <col min="10508" max="10508" width="25.54296875" style="1" customWidth="1"/>
    <col min="10509" max="10509" width="8.81640625" style="1"/>
    <col min="10510" max="10510" width="19.7265625" style="1" customWidth="1"/>
    <col min="10511" max="10748" width="8.81640625" style="1"/>
    <col min="10749" max="10749" width="41" style="1" customWidth="1"/>
    <col min="10750" max="10750" width="3.1796875" style="1" customWidth="1"/>
    <col min="10751" max="10751" width="8.81640625" style="1"/>
    <col min="10752" max="10752" width="1.7265625" style="1" customWidth="1"/>
    <col min="10753" max="10753" width="10.54296875" style="1" customWidth="1"/>
    <col min="10754" max="10754" width="1.7265625" style="1" customWidth="1"/>
    <col min="10755" max="10755" width="15.26953125" style="1" customWidth="1"/>
    <col min="10756" max="10756" width="1.7265625" style="1" customWidth="1"/>
    <col min="10757" max="10757" width="1.81640625" style="1" customWidth="1"/>
    <col min="10758" max="10760" width="19.1796875" style="1" customWidth="1"/>
    <col min="10761" max="10761" width="8.81640625" style="1"/>
    <col min="10762" max="10762" width="1.81640625" style="1" customWidth="1"/>
    <col min="10763" max="10763" width="29" style="1" customWidth="1"/>
    <col min="10764" max="10764" width="25.54296875" style="1" customWidth="1"/>
    <col min="10765" max="10765" width="8.81640625" style="1"/>
    <col min="10766" max="10766" width="19.7265625" style="1" customWidth="1"/>
    <col min="10767" max="11004" width="8.81640625" style="1"/>
    <col min="11005" max="11005" width="41" style="1" customWidth="1"/>
    <col min="11006" max="11006" width="3.1796875" style="1" customWidth="1"/>
    <col min="11007" max="11007" width="8.81640625" style="1"/>
    <col min="11008" max="11008" width="1.7265625" style="1" customWidth="1"/>
    <col min="11009" max="11009" width="10.54296875" style="1" customWidth="1"/>
    <col min="11010" max="11010" width="1.7265625" style="1" customWidth="1"/>
    <col min="11011" max="11011" width="15.26953125" style="1" customWidth="1"/>
    <col min="11012" max="11012" width="1.7265625" style="1" customWidth="1"/>
    <col min="11013" max="11013" width="1.81640625" style="1" customWidth="1"/>
    <col min="11014" max="11016" width="19.1796875" style="1" customWidth="1"/>
    <col min="11017" max="11017" width="8.81640625" style="1"/>
    <col min="11018" max="11018" width="1.81640625" style="1" customWidth="1"/>
    <col min="11019" max="11019" width="29" style="1" customWidth="1"/>
    <col min="11020" max="11020" width="25.54296875" style="1" customWidth="1"/>
    <col min="11021" max="11021" width="8.81640625" style="1"/>
    <col min="11022" max="11022" width="19.7265625" style="1" customWidth="1"/>
    <col min="11023" max="11260" width="8.81640625" style="1"/>
    <col min="11261" max="11261" width="41" style="1" customWidth="1"/>
    <col min="11262" max="11262" width="3.1796875" style="1" customWidth="1"/>
    <col min="11263" max="11263" width="8.81640625" style="1"/>
    <col min="11264" max="11264" width="1.7265625" style="1" customWidth="1"/>
    <col min="11265" max="11265" width="10.54296875" style="1" customWidth="1"/>
    <col min="11266" max="11266" width="1.7265625" style="1" customWidth="1"/>
    <col min="11267" max="11267" width="15.26953125" style="1" customWidth="1"/>
    <col min="11268" max="11268" width="1.7265625" style="1" customWidth="1"/>
    <col min="11269" max="11269" width="1.81640625" style="1" customWidth="1"/>
    <col min="11270" max="11272" width="19.1796875" style="1" customWidth="1"/>
    <col min="11273" max="11273" width="8.81640625" style="1"/>
    <col min="11274" max="11274" width="1.81640625" style="1" customWidth="1"/>
    <col min="11275" max="11275" width="29" style="1" customWidth="1"/>
    <col min="11276" max="11276" width="25.54296875" style="1" customWidth="1"/>
    <col min="11277" max="11277" width="8.81640625" style="1"/>
    <col min="11278" max="11278" width="19.7265625" style="1" customWidth="1"/>
    <col min="11279" max="11516" width="8.81640625" style="1"/>
    <col min="11517" max="11517" width="41" style="1" customWidth="1"/>
    <col min="11518" max="11518" width="3.1796875" style="1" customWidth="1"/>
    <col min="11519" max="11519" width="8.81640625" style="1"/>
    <col min="11520" max="11520" width="1.7265625" style="1" customWidth="1"/>
    <col min="11521" max="11521" width="10.54296875" style="1" customWidth="1"/>
    <col min="11522" max="11522" width="1.7265625" style="1" customWidth="1"/>
    <col min="11523" max="11523" width="15.26953125" style="1" customWidth="1"/>
    <col min="11524" max="11524" width="1.7265625" style="1" customWidth="1"/>
    <col min="11525" max="11525" width="1.81640625" style="1" customWidth="1"/>
    <col min="11526" max="11528" width="19.1796875" style="1" customWidth="1"/>
    <col min="11529" max="11529" width="8.81640625" style="1"/>
    <col min="11530" max="11530" width="1.81640625" style="1" customWidth="1"/>
    <col min="11531" max="11531" width="29" style="1" customWidth="1"/>
    <col min="11532" max="11532" width="25.54296875" style="1" customWidth="1"/>
    <col min="11533" max="11533" width="8.81640625" style="1"/>
    <col min="11534" max="11534" width="19.7265625" style="1" customWidth="1"/>
    <col min="11535" max="11772" width="8.81640625" style="1"/>
    <col min="11773" max="11773" width="41" style="1" customWidth="1"/>
    <col min="11774" max="11774" width="3.1796875" style="1" customWidth="1"/>
    <col min="11775" max="11775" width="8.81640625" style="1"/>
    <col min="11776" max="11776" width="1.7265625" style="1" customWidth="1"/>
    <col min="11777" max="11777" width="10.54296875" style="1" customWidth="1"/>
    <col min="11778" max="11778" width="1.7265625" style="1" customWidth="1"/>
    <col min="11779" max="11779" width="15.26953125" style="1" customWidth="1"/>
    <col min="11780" max="11780" width="1.7265625" style="1" customWidth="1"/>
    <col min="11781" max="11781" width="1.81640625" style="1" customWidth="1"/>
    <col min="11782" max="11784" width="19.1796875" style="1" customWidth="1"/>
    <col min="11785" max="11785" width="8.81640625" style="1"/>
    <col min="11786" max="11786" width="1.81640625" style="1" customWidth="1"/>
    <col min="11787" max="11787" width="29" style="1" customWidth="1"/>
    <col min="11788" max="11788" width="25.54296875" style="1" customWidth="1"/>
    <col min="11789" max="11789" width="8.81640625" style="1"/>
    <col min="11790" max="11790" width="19.7265625" style="1" customWidth="1"/>
    <col min="11791" max="12028" width="8.81640625" style="1"/>
    <col min="12029" max="12029" width="41" style="1" customWidth="1"/>
    <col min="12030" max="12030" width="3.1796875" style="1" customWidth="1"/>
    <col min="12031" max="12031" width="8.81640625" style="1"/>
    <col min="12032" max="12032" width="1.7265625" style="1" customWidth="1"/>
    <col min="12033" max="12033" width="10.54296875" style="1" customWidth="1"/>
    <col min="12034" max="12034" width="1.7265625" style="1" customWidth="1"/>
    <col min="12035" max="12035" width="15.26953125" style="1" customWidth="1"/>
    <col min="12036" max="12036" width="1.7265625" style="1" customWidth="1"/>
    <col min="12037" max="12037" width="1.81640625" style="1" customWidth="1"/>
    <col min="12038" max="12040" width="19.1796875" style="1" customWidth="1"/>
    <col min="12041" max="12041" width="8.81640625" style="1"/>
    <col min="12042" max="12042" width="1.81640625" style="1" customWidth="1"/>
    <col min="12043" max="12043" width="29" style="1" customWidth="1"/>
    <col min="12044" max="12044" width="25.54296875" style="1" customWidth="1"/>
    <col min="12045" max="12045" width="8.81640625" style="1"/>
    <col min="12046" max="12046" width="19.7265625" style="1" customWidth="1"/>
    <col min="12047" max="12284" width="8.81640625" style="1"/>
    <col min="12285" max="12285" width="41" style="1" customWidth="1"/>
    <col min="12286" max="12286" width="3.1796875" style="1" customWidth="1"/>
    <col min="12287" max="12287" width="8.81640625" style="1"/>
    <col min="12288" max="12288" width="1.7265625" style="1" customWidth="1"/>
    <col min="12289" max="12289" width="10.54296875" style="1" customWidth="1"/>
    <col min="12290" max="12290" width="1.7265625" style="1" customWidth="1"/>
    <col min="12291" max="12291" width="15.26953125" style="1" customWidth="1"/>
    <col min="12292" max="12292" width="1.7265625" style="1" customWidth="1"/>
    <col min="12293" max="12293" width="1.81640625" style="1" customWidth="1"/>
    <col min="12294" max="12296" width="19.1796875" style="1" customWidth="1"/>
    <col min="12297" max="12297" width="8.81640625" style="1"/>
    <col min="12298" max="12298" width="1.81640625" style="1" customWidth="1"/>
    <col min="12299" max="12299" width="29" style="1" customWidth="1"/>
    <col min="12300" max="12300" width="25.54296875" style="1" customWidth="1"/>
    <col min="12301" max="12301" width="8.81640625" style="1"/>
    <col min="12302" max="12302" width="19.7265625" style="1" customWidth="1"/>
    <col min="12303" max="12540" width="8.81640625" style="1"/>
    <col min="12541" max="12541" width="41" style="1" customWidth="1"/>
    <col min="12542" max="12542" width="3.1796875" style="1" customWidth="1"/>
    <col min="12543" max="12543" width="8.81640625" style="1"/>
    <col min="12544" max="12544" width="1.7265625" style="1" customWidth="1"/>
    <col min="12545" max="12545" width="10.54296875" style="1" customWidth="1"/>
    <col min="12546" max="12546" width="1.7265625" style="1" customWidth="1"/>
    <col min="12547" max="12547" width="15.26953125" style="1" customWidth="1"/>
    <col min="12548" max="12548" width="1.7265625" style="1" customWidth="1"/>
    <col min="12549" max="12549" width="1.81640625" style="1" customWidth="1"/>
    <col min="12550" max="12552" width="19.1796875" style="1" customWidth="1"/>
    <col min="12553" max="12553" width="8.81640625" style="1"/>
    <col min="12554" max="12554" width="1.81640625" style="1" customWidth="1"/>
    <col min="12555" max="12555" width="29" style="1" customWidth="1"/>
    <col min="12556" max="12556" width="25.54296875" style="1" customWidth="1"/>
    <col min="12557" max="12557" width="8.81640625" style="1"/>
    <col min="12558" max="12558" width="19.7265625" style="1" customWidth="1"/>
    <col min="12559" max="12796" width="8.81640625" style="1"/>
    <col min="12797" max="12797" width="41" style="1" customWidth="1"/>
    <col min="12798" max="12798" width="3.1796875" style="1" customWidth="1"/>
    <col min="12799" max="12799" width="8.81640625" style="1"/>
    <col min="12800" max="12800" width="1.7265625" style="1" customWidth="1"/>
    <col min="12801" max="12801" width="10.54296875" style="1" customWidth="1"/>
    <col min="12802" max="12802" width="1.7265625" style="1" customWidth="1"/>
    <col min="12803" max="12803" width="15.26953125" style="1" customWidth="1"/>
    <col min="12804" max="12804" width="1.7265625" style="1" customWidth="1"/>
    <col min="12805" max="12805" width="1.81640625" style="1" customWidth="1"/>
    <col min="12806" max="12808" width="19.1796875" style="1" customWidth="1"/>
    <col min="12809" max="12809" width="8.81640625" style="1"/>
    <col min="12810" max="12810" width="1.81640625" style="1" customWidth="1"/>
    <col min="12811" max="12811" width="29" style="1" customWidth="1"/>
    <col min="12812" max="12812" width="25.54296875" style="1" customWidth="1"/>
    <col min="12813" max="12813" width="8.81640625" style="1"/>
    <col min="12814" max="12814" width="19.7265625" style="1" customWidth="1"/>
    <col min="12815" max="13052" width="8.81640625" style="1"/>
    <col min="13053" max="13053" width="41" style="1" customWidth="1"/>
    <col min="13054" max="13054" width="3.1796875" style="1" customWidth="1"/>
    <col min="13055" max="13055" width="8.81640625" style="1"/>
    <col min="13056" max="13056" width="1.7265625" style="1" customWidth="1"/>
    <col min="13057" max="13057" width="10.54296875" style="1" customWidth="1"/>
    <col min="13058" max="13058" width="1.7265625" style="1" customWidth="1"/>
    <col min="13059" max="13059" width="15.26953125" style="1" customWidth="1"/>
    <col min="13060" max="13060" width="1.7265625" style="1" customWidth="1"/>
    <col min="13061" max="13061" width="1.81640625" style="1" customWidth="1"/>
    <col min="13062" max="13064" width="19.1796875" style="1" customWidth="1"/>
    <col min="13065" max="13065" width="8.81640625" style="1"/>
    <col min="13066" max="13066" width="1.81640625" style="1" customWidth="1"/>
    <col min="13067" max="13067" width="29" style="1" customWidth="1"/>
    <col min="13068" max="13068" width="25.54296875" style="1" customWidth="1"/>
    <col min="13069" max="13069" width="8.81640625" style="1"/>
    <col min="13070" max="13070" width="19.7265625" style="1" customWidth="1"/>
    <col min="13071" max="13308" width="8.81640625" style="1"/>
    <col min="13309" max="13309" width="41" style="1" customWidth="1"/>
    <col min="13310" max="13310" width="3.1796875" style="1" customWidth="1"/>
    <col min="13311" max="13311" width="8.81640625" style="1"/>
    <col min="13312" max="13312" width="1.7265625" style="1" customWidth="1"/>
    <col min="13313" max="13313" width="10.54296875" style="1" customWidth="1"/>
    <col min="13314" max="13314" width="1.7265625" style="1" customWidth="1"/>
    <col min="13315" max="13315" width="15.26953125" style="1" customWidth="1"/>
    <col min="13316" max="13316" width="1.7265625" style="1" customWidth="1"/>
    <col min="13317" max="13317" width="1.81640625" style="1" customWidth="1"/>
    <col min="13318" max="13320" width="19.1796875" style="1" customWidth="1"/>
    <col min="13321" max="13321" width="8.81640625" style="1"/>
    <col min="13322" max="13322" width="1.81640625" style="1" customWidth="1"/>
    <col min="13323" max="13323" width="29" style="1" customWidth="1"/>
    <col min="13324" max="13324" width="25.54296875" style="1" customWidth="1"/>
    <col min="13325" max="13325" width="8.81640625" style="1"/>
    <col min="13326" max="13326" width="19.7265625" style="1" customWidth="1"/>
    <col min="13327" max="13564" width="8.81640625" style="1"/>
    <col min="13565" max="13565" width="41" style="1" customWidth="1"/>
    <col min="13566" max="13566" width="3.1796875" style="1" customWidth="1"/>
    <col min="13567" max="13567" width="8.81640625" style="1"/>
    <col min="13568" max="13568" width="1.7265625" style="1" customWidth="1"/>
    <col min="13569" max="13569" width="10.54296875" style="1" customWidth="1"/>
    <col min="13570" max="13570" width="1.7265625" style="1" customWidth="1"/>
    <col min="13571" max="13571" width="15.26953125" style="1" customWidth="1"/>
    <col min="13572" max="13572" width="1.7265625" style="1" customWidth="1"/>
    <col min="13573" max="13573" width="1.81640625" style="1" customWidth="1"/>
    <col min="13574" max="13576" width="19.1796875" style="1" customWidth="1"/>
    <col min="13577" max="13577" width="8.81640625" style="1"/>
    <col min="13578" max="13578" width="1.81640625" style="1" customWidth="1"/>
    <col min="13579" max="13579" width="29" style="1" customWidth="1"/>
    <col min="13580" max="13580" width="25.54296875" style="1" customWidth="1"/>
    <col min="13581" max="13581" width="8.81640625" style="1"/>
    <col min="13582" max="13582" width="19.7265625" style="1" customWidth="1"/>
    <col min="13583" max="13820" width="8.81640625" style="1"/>
    <col min="13821" max="13821" width="41" style="1" customWidth="1"/>
    <col min="13822" max="13822" width="3.1796875" style="1" customWidth="1"/>
    <col min="13823" max="13823" width="8.81640625" style="1"/>
    <col min="13824" max="13824" width="1.7265625" style="1" customWidth="1"/>
    <col min="13825" max="13825" width="10.54296875" style="1" customWidth="1"/>
    <col min="13826" max="13826" width="1.7265625" style="1" customWidth="1"/>
    <col min="13827" max="13827" width="15.26953125" style="1" customWidth="1"/>
    <col min="13828" max="13828" width="1.7265625" style="1" customWidth="1"/>
    <col min="13829" max="13829" width="1.81640625" style="1" customWidth="1"/>
    <col min="13830" max="13832" width="19.1796875" style="1" customWidth="1"/>
    <col min="13833" max="13833" width="8.81640625" style="1"/>
    <col min="13834" max="13834" width="1.81640625" style="1" customWidth="1"/>
    <col min="13835" max="13835" width="29" style="1" customWidth="1"/>
    <col min="13836" max="13836" width="25.54296875" style="1" customWidth="1"/>
    <col min="13837" max="13837" width="8.81640625" style="1"/>
    <col min="13838" max="13838" width="19.7265625" style="1" customWidth="1"/>
    <col min="13839" max="14076" width="8.81640625" style="1"/>
    <col min="14077" max="14077" width="41" style="1" customWidth="1"/>
    <col min="14078" max="14078" width="3.1796875" style="1" customWidth="1"/>
    <col min="14079" max="14079" width="8.81640625" style="1"/>
    <col min="14080" max="14080" width="1.7265625" style="1" customWidth="1"/>
    <col min="14081" max="14081" width="10.54296875" style="1" customWidth="1"/>
    <col min="14082" max="14082" width="1.7265625" style="1" customWidth="1"/>
    <col min="14083" max="14083" width="15.26953125" style="1" customWidth="1"/>
    <col min="14084" max="14084" width="1.7265625" style="1" customWidth="1"/>
    <col min="14085" max="14085" width="1.81640625" style="1" customWidth="1"/>
    <col min="14086" max="14088" width="19.1796875" style="1" customWidth="1"/>
    <col min="14089" max="14089" width="8.81640625" style="1"/>
    <col min="14090" max="14090" width="1.81640625" style="1" customWidth="1"/>
    <col min="14091" max="14091" width="29" style="1" customWidth="1"/>
    <col min="14092" max="14092" width="25.54296875" style="1" customWidth="1"/>
    <col min="14093" max="14093" width="8.81640625" style="1"/>
    <col min="14094" max="14094" width="19.7265625" style="1" customWidth="1"/>
    <col min="14095" max="14332" width="8.81640625" style="1"/>
    <col min="14333" max="14333" width="41" style="1" customWidth="1"/>
    <col min="14334" max="14334" width="3.1796875" style="1" customWidth="1"/>
    <col min="14335" max="14335" width="8.81640625" style="1"/>
    <col min="14336" max="14336" width="1.7265625" style="1" customWidth="1"/>
    <col min="14337" max="14337" width="10.54296875" style="1" customWidth="1"/>
    <col min="14338" max="14338" width="1.7265625" style="1" customWidth="1"/>
    <col min="14339" max="14339" width="15.26953125" style="1" customWidth="1"/>
    <col min="14340" max="14340" width="1.7265625" style="1" customWidth="1"/>
    <col min="14341" max="14341" width="1.81640625" style="1" customWidth="1"/>
    <col min="14342" max="14344" width="19.1796875" style="1" customWidth="1"/>
    <col min="14345" max="14345" width="8.81640625" style="1"/>
    <col min="14346" max="14346" width="1.81640625" style="1" customWidth="1"/>
    <col min="14347" max="14347" width="29" style="1" customWidth="1"/>
    <col min="14348" max="14348" width="25.54296875" style="1" customWidth="1"/>
    <col min="14349" max="14349" width="8.81640625" style="1"/>
    <col min="14350" max="14350" width="19.7265625" style="1" customWidth="1"/>
    <col min="14351" max="14588" width="8.81640625" style="1"/>
    <col min="14589" max="14589" width="41" style="1" customWidth="1"/>
    <col min="14590" max="14590" width="3.1796875" style="1" customWidth="1"/>
    <col min="14591" max="14591" width="8.81640625" style="1"/>
    <col min="14592" max="14592" width="1.7265625" style="1" customWidth="1"/>
    <col min="14593" max="14593" width="10.54296875" style="1" customWidth="1"/>
    <col min="14594" max="14594" width="1.7265625" style="1" customWidth="1"/>
    <col min="14595" max="14595" width="15.26953125" style="1" customWidth="1"/>
    <col min="14596" max="14596" width="1.7265625" style="1" customWidth="1"/>
    <col min="14597" max="14597" width="1.81640625" style="1" customWidth="1"/>
    <col min="14598" max="14600" width="19.1796875" style="1" customWidth="1"/>
    <col min="14601" max="14601" width="8.81640625" style="1"/>
    <col min="14602" max="14602" width="1.81640625" style="1" customWidth="1"/>
    <col min="14603" max="14603" width="29" style="1" customWidth="1"/>
    <col min="14604" max="14604" width="25.54296875" style="1" customWidth="1"/>
    <col min="14605" max="14605" width="8.81640625" style="1"/>
    <col min="14606" max="14606" width="19.7265625" style="1" customWidth="1"/>
    <col min="14607" max="14844" width="8.81640625" style="1"/>
    <col min="14845" max="14845" width="41" style="1" customWidth="1"/>
    <col min="14846" max="14846" width="3.1796875" style="1" customWidth="1"/>
    <col min="14847" max="14847" width="8.81640625" style="1"/>
    <col min="14848" max="14848" width="1.7265625" style="1" customWidth="1"/>
    <col min="14849" max="14849" width="10.54296875" style="1" customWidth="1"/>
    <col min="14850" max="14850" width="1.7265625" style="1" customWidth="1"/>
    <col min="14851" max="14851" width="15.26953125" style="1" customWidth="1"/>
    <col min="14852" max="14852" width="1.7265625" style="1" customWidth="1"/>
    <col min="14853" max="14853" width="1.81640625" style="1" customWidth="1"/>
    <col min="14854" max="14856" width="19.1796875" style="1" customWidth="1"/>
    <col min="14857" max="14857" width="8.81640625" style="1"/>
    <col min="14858" max="14858" width="1.81640625" style="1" customWidth="1"/>
    <col min="14859" max="14859" width="29" style="1" customWidth="1"/>
    <col min="14860" max="14860" width="25.54296875" style="1" customWidth="1"/>
    <col min="14861" max="14861" width="8.81640625" style="1"/>
    <col min="14862" max="14862" width="19.7265625" style="1" customWidth="1"/>
    <col min="14863" max="15100" width="8.81640625" style="1"/>
    <col min="15101" max="15101" width="41" style="1" customWidth="1"/>
    <col min="15102" max="15102" width="3.1796875" style="1" customWidth="1"/>
    <col min="15103" max="15103" width="8.81640625" style="1"/>
    <col min="15104" max="15104" width="1.7265625" style="1" customWidth="1"/>
    <col min="15105" max="15105" width="10.54296875" style="1" customWidth="1"/>
    <col min="15106" max="15106" width="1.7265625" style="1" customWidth="1"/>
    <col min="15107" max="15107" width="15.26953125" style="1" customWidth="1"/>
    <col min="15108" max="15108" width="1.7265625" style="1" customWidth="1"/>
    <col min="15109" max="15109" width="1.81640625" style="1" customWidth="1"/>
    <col min="15110" max="15112" width="19.1796875" style="1" customWidth="1"/>
    <col min="15113" max="15113" width="8.81640625" style="1"/>
    <col min="15114" max="15114" width="1.81640625" style="1" customWidth="1"/>
    <col min="15115" max="15115" width="29" style="1" customWidth="1"/>
    <col min="15116" max="15116" width="25.54296875" style="1" customWidth="1"/>
    <col min="15117" max="15117" width="8.81640625" style="1"/>
    <col min="15118" max="15118" width="19.7265625" style="1" customWidth="1"/>
    <col min="15119" max="15356" width="8.81640625" style="1"/>
    <col min="15357" max="15357" width="41" style="1" customWidth="1"/>
    <col min="15358" max="15358" width="3.1796875" style="1" customWidth="1"/>
    <col min="15359" max="15359" width="8.81640625" style="1"/>
    <col min="15360" max="15360" width="1.7265625" style="1" customWidth="1"/>
    <col min="15361" max="15361" width="10.54296875" style="1" customWidth="1"/>
    <col min="15362" max="15362" width="1.7265625" style="1" customWidth="1"/>
    <col min="15363" max="15363" width="15.26953125" style="1" customWidth="1"/>
    <col min="15364" max="15364" width="1.7265625" style="1" customWidth="1"/>
    <col min="15365" max="15365" width="1.81640625" style="1" customWidth="1"/>
    <col min="15366" max="15368" width="19.1796875" style="1" customWidth="1"/>
    <col min="15369" max="15369" width="8.81640625" style="1"/>
    <col min="15370" max="15370" width="1.81640625" style="1" customWidth="1"/>
    <col min="15371" max="15371" width="29" style="1" customWidth="1"/>
    <col min="15372" max="15372" width="25.54296875" style="1" customWidth="1"/>
    <col min="15373" max="15373" width="8.81640625" style="1"/>
    <col min="15374" max="15374" width="19.7265625" style="1" customWidth="1"/>
    <col min="15375" max="15612" width="8.81640625" style="1"/>
    <col min="15613" max="15613" width="41" style="1" customWidth="1"/>
    <col min="15614" max="15614" width="3.1796875" style="1" customWidth="1"/>
    <col min="15615" max="15615" width="8.81640625" style="1"/>
    <col min="15616" max="15616" width="1.7265625" style="1" customWidth="1"/>
    <col min="15617" max="15617" width="10.54296875" style="1" customWidth="1"/>
    <col min="15618" max="15618" width="1.7265625" style="1" customWidth="1"/>
    <col min="15619" max="15619" width="15.26953125" style="1" customWidth="1"/>
    <col min="15620" max="15620" width="1.7265625" style="1" customWidth="1"/>
    <col min="15621" max="15621" width="1.81640625" style="1" customWidth="1"/>
    <col min="15622" max="15624" width="19.1796875" style="1" customWidth="1"/>
    <col min="15625" max="15625" width="8.81640625" style="1"/>
    <col min="15626" max="15626" width="1.81640625" style="1" customWidth="1"/>
    <col min="15627" max="15627" width="29" style="1" customWidth="1"/>
    <col min="15628" max="15628" width="25.54296875" style="1" customWidth="1"/>
    <col min="15629" max="15629" width="8.81640625" style="1"/>
    <col min="15630" max="15630" width="19.7265625" style="1" customWidth="1"/>
    <col min="15631" max="15868" width="8.81640625" style="1"/>
    <col min="15869" max="15869" width="41" style="1" customWidth="1"/>
    <col min="15870" max="15870" width="3.1796875" style="1" customWidth="1"/>
    <col min="15871" max="15871" width="8.81640625" style="1"/>
    <col min="15872" max="15872" width="1.7265625" style="1" customWidth="1"/>
    <col min="15873" max="15873" width="10.54296875" style="1" customWidth="1"/>
    <col min="15874" max="15874" width="1.7265625" style="1" customWidth="1"/>
    <col min="15875" max="15875" width="15.26953125" style="1" customWidth="1"/>
    <col min="15876" max="15876" width="1.7265625" style="1" customWidth="1"/>
    <col min="15877" max="15877" width="1.81640625" style="1" customWidth="1"/>
    <col min="15878" max="15880" width="19.1796875" style="1" customWidth="1"/>
    <col min="15881" max="15881" width="8.81640625" style="1"/>
    <col min="15882" max="15882" width="1.81640625" style="1" customWidth="1"/>
    <col min="15883" max="15883" width="29" style="1" customWidth="1"/>
    <col min="15884" max="15884" width="25.54296875" style="1" customWidth="1"/>
    <col min="15885" max="15885" width="8.81640625" style="1"/>
    <col min="15886" max="15886" width="19.7265625" style="1" customWidth="1"/>
    <col min="15887" max="16124" width="8.81640625" style="1"/>
    <col min="16125" max="16125" width="41" style="1" customWidth="1"/>
    <col min="16126" max="16126" width="3.1796875" style="1" customWidth="1"/>
    <col min="16127" max="16127" width="8.81640625" style="1"/>
    <col min="16128" max="16128" width="1.7265625" style="1" customWidth="1"/>
    <col min="16129" max="16129" width="10.54296875" style="1" customWidth="1"/>
    <col min="16130" max="16130" width="1.7265625" style="1" customWidth="1"/>
    <col min="16131" max="16131" width="15.26953125" style="1" customWidth="1"/>
    <col min="16132" max="16132" width="1.7265625" style="1" customWidth="1"/>
    <col min="16133" max="16133" width="1.81640625" style="1" customWidth="1"/>
    <col min="16134" max="16136" width="19.1796875" style="1" customWidth="1"/>
    <col min="16137" max="16137" width="8.81640625" style="1"/>
    <col min="16138" max="16138" width="1.81640625" style="1" customWidth="1"/>
    <col min="16139" max="16139" width="29" style="1" customWidth="1"/>
    <col min="16140" max="16140" width="25.54296875" style="1" customWidth="1"/>
    <col min="16141" max="16141" width="8.81640625" style="1"/>
    <col min="16142" max="16142" width="19.7265625" style="1" customWidth="1"/>
    <col min="16143" max="16384" width="8.81640625" style="1"/>
  </cols>
  <sheetData>
    <row r="1" spans="1:12" ht="13" x14ac:dyDescent="0.3">
      <c r="A1" s="68" t="s">
        <v>0</v>
      </c>
      <c r="B1" s="68"/>
      <c r="C1" s="68"/>
      <c r="D1" s="68"/>
    </row>
    <row r="2" spans="1:12" ht="13" x14ac:dyDescent="0.3">
      <c r="A2" s="68" t="s">
        <v>1</v>
      </c>
      <c r="B2" s="68"/>
      <c r="C2" s="68"/>
      <c r="D2" s="68"/>
    </row>
    <row r="3" spans="1:12" ht="13" x14ac:dyDescent="0.3">
      <c r="A3" s="68" t="s">
        <v>12</v>
      </c>
      <c r="B3" s="68"/>
      <c r="C3" s="68"/>
      <c r="D3" s="68"/>
    </row>
    <row r="4" spans="1:12" ht="13" x14ac:dyDescent="0.3">
      <c r="A4" s="68"/>
      <c r="B4" s="68"/>
      <c r="C4" s="68"/>
      <c r="D4" s="68"/>
    </row>
    <row r="5" spans="1:12" ht="13" x14ac:dyDescent="0.3">
      <c r="A5" s="68"/>
      <c r="B5" s="68"/>
      <c r="C5" s="68"/>
      <c r="D5" s="68"/>
    </row>
    <row r="6" spans="1:12" ht="13" x14ac:dyDescent="0.3">
      <c r="A6" s="70"/>
      <c r="B6" s="70"/>
      <c r="C6" s="70"/>
      <c r="D6" s="70"/>
    </row>
    <row r="7" spans="1:12" ht="13" x14ac:dyDescent="0.3">
      <c r="A7" s="2"/>
      <c r="B7" s="2"/>
      <c r="C7" s="2"/>
      <c r="D7" s="2"/>
    </row>
    <row r="8" spans="1:12" ht="28.5" customHeight="1" thickBot="1" x14ac:dyDescent="0.35">
      <c r="C8" s="69" t="s">
        <v>13</v>
      </c>
      <c r="D8" s="69"/>
      <c r="F8" s="69" t="s">
        <v>13</v>
      </c>
      <c r="G8" s="69"/>
      <c r="H8" s="3"/>
    </row>
    <row r="9" spans="1:12" x14ac:dyDescent="0.25">
      <c r="A9" s="1" t="s">
        <v>14</v>
      </c>
    </row>
    <row r="10" spans="1:12" x14ac:dyDescent="0.25">
      <c r="C10" s="4"/>
      <c r="F10" s="4"/>
      <c r="H10" s="5"/>
    </row>
    <row r="11" spans="1:12" x14ac:dyDescent="0.25">
      <c r="A11" s="1" t="s">
        <v>15</v>
      </c>
      <c r="C11" s="6">
        <v>3631250</v>
      </c>
      <c r="F11" s="6">
        <v>3631250</v>
      </c>
      <c r="H11" s="5"/>
      <c r="L11" s="1" t="s">
        <v>16</v>
      </c>
    </row>
    <row r="12" spans="1:12" x14ac:dyDescent="0.25">
      <c r="A12" s="1" t="s">
        <v>17</v>
      </c>
      <c r="C12" s="6">
        <v>460000</v>
      </c>
      <c r="F12" s="6">
        <v>460000</v>
      </c>
      <c r="H12" s="5"/>
    </row>
    <row r="13" spans="1:12" x14ac:dyDescent="0.25">
      <c r="A13" s="1" t="s">
        <v>18</v>
      </c>
      <c r="C13" s="8">
        <v>3383474</v>
      </c>
      <c r="F13" s="8">
        <v>3383474</v>
      </c>
    </row>
    <row r="14" spans="1:12" x14ac:dyDescent="0.25">
      <c r="C14" s="6"/>
      <c r="F14" s="6"/>
    </row>
    <row r="15" spans="1:12" x14ac:dyDescent="0.25">
      <c r="A15" s="1" t="s">
        <v>19</v>
      </c>
      <c r="C15" s="8">
        <f>SUM(C11:C13)</f>
        <v>7474724</v>
      </c>
      <c r="F15" s="8">
        <f>SUM(F11:F13)</f>
        <v>7474724</v>
      </c>
    </row>
    <row r="16" spans="1:12" x14ac:dyDescent="0.25">
      <c r="C16" s="6"/>
      <c r="F16" s="6"/>
    </row>
    <row r="17" spans="1:6" x14ac:dyDescent="0.25">
      <c r="A17" s="1" t="s">
        <v>20</v>
      </c>
      <c r="C17" s="6"/>
      <c r="F17" s="6"/>
    </row>
    <row r="18" spans="1:6" ht="13" x14ac:dyDescent="0.3">
      <c r="A18" s="9"/>
      <c r="C18" s="6"/>
      <c r="F18" s="6"/>
    </row>
    <row r="19" spans="1:6" x14ac:dyDescent="0.25">
      <c r="A19" s="1" t="s">
        <v>21</v>
      </c>
      <c r="C19" s="6">
        <f>140500</f>
        <v>140500</v>
      </c>
      <c r="F19" s="6">
        <f>140500</f>
        <v>140500</v>
      </c>
    </row>
    <row r="20" spans="1:6" x14ac:dyDescent="0.25">
      <c r="A20" s="1" t="s">
        <v>22</v>
      </c>
      <c r="C20" s="6">
        <v>0</v>
      </c>
      <c r="F20" s="6">
        <v>0</v>
      </c>
    </row>
    <row r="21" spans="1:6" x14ac:dyDescent="0.25">
      <c r="A21" s="1" t="s">
        <v>23</v>
      </c>
      <c r="C21" s="6">
        <f>-'WP1 - rate base'!C14</f>
        <v>6687160.0277310004</v>
      </c>
      <c r="F21" s="6">
        <f>-'WP1 - rate base'!E14</f>
        <v>4012336.14</v>
      </c>
    </row>
    <row r="22" spans="1:6" x14ac:dyDescent="0.25">
      <c r="C22" s="6"/>
      <c r="F22" s="6"/>
    </row>
    <row r="23" spans="1:6" x14ac:dyDescent="0.25">
      <c r="A23" s="1" t="s">
        <v>24</v>
      </c>
      <c r="C23" s="10">
        <f>SUM(C19:C21)</f>
        <v>6827660.0277310004</v>
      </c>
      <c r="F23" s="10">
        <f>SUM(F19:F21)</f>
        <v>4152836.14</v>
      </c>
    </row>
    <row r="24" spans="1:6" x14ac:dyDescent="0.25">
      <c r="C24" s="6"/>
      <c r="F24" s="6"/>
    </row>
    <row r="25" spans="1:6" ht="13.5" thickBot="1" x14ac:dyDescent="0.35">
      <c r="A25" s="9" t="s">
        <v>25</v>
      </c>
      <c r="C25" s="11">
        <f>C15+C23</f>
        <v>14302384.027731001</v>
      </c>
      <c r="F25" s="11">
        <f>F15+F23</f>
        <v>11627560.140000001</v>
      </c>
    </row>
    <row r="26" spans="1:6" ht="13" thickTop="1" x14ac:dyDescent="0.25">
      <c r="C26" s="6"/>
      <c r="F26" s="6"/>
    </row>
    <row r="28" spans="1:6" ht="13" x14ac:dyDescent="0.3">
      <c r="A28" s="9"/>
    </row>
    <row r="35" spans="1:6" ht="13" x14ac:dyDescent="0.3">
      <c r="A35" s="9"/>
      <c r="F35" s="13"/>
    </row>
    <row r="36" spans="1:6" x14ac:dyDescent="0.25">
      <c r="C36" s="4"/>
    </row>
    <row r="37" spans="1:6" x14ac:dyDescent="0.25">
      <c r="C37" s="4"/>
    </row>
    <row r="38" spans="1:6" x14ac:dyDescent="0.25">
      <c r="C38" s="4"/>
    </row>
    <row r="39" spans="1:6" x14ac:dyDescent="0.25">
      <c r="C39" s="4"/>
    </row>
    <row r="40" spans="1:6" ht="13" x14ac:dyDescent="0.3">
      <c r="A40" s="9"/>
      <c r="C40" s="4"/>
    </row>
    <row r="41" spans="1:6" x14ac:dyDescent="0.25">
      <c r="C41" s="4"/>
    </row>
    <row r="42" spans="1:6" x14ac:dyDescent="0.25">
      <c r="C42" s="4"/>
    </row>
    <row r="43" spans="1:6" x14ac:dyDescent="0.25">
      <c r="C43" s="4"/>
    </row>
    <row r="44" spans="1:6" x14ac:dyDescent="0.25">
      <c r="C44" s="4"/>
    </row>
    <row r="45" spans="1:6" x14ac:dyDescent="0.25">
      <c r="C45" s="4"/>
    </row>
    <row r="46" spans="1:6" x14ac:dyDescent="0.25">
      <c r="C46" s="4"/>
    </row>
    <row r="47" spans="1:6" x14ac:dyDescent="0.25">
      <c r="C47" s="4"/>
    </row>
    <row r="48" spans="1:6" x14ac:dyDescent="0.25">
      <c r="C48" s="4"/>
    </row>
    <row r="49" spans="1:3" x14ac:dyDescent="0.25">
      <c r="C49" s="4"/>
    </row>
    <row r="50" spans="1:3" x14ac:dyDescent="0.25">
      <c r="C50" s="12"/>
    </row>
    <row r="51" spans="1:3" x14ac:dyDescent="0.25">
      <c r="C51" s="4"/>
    </row>
    <row r="52" spans="1:3" ht="13" x14ac:dyDescent="0.3">
      <c r="A52" s="9"/>
      <c r="C52" s="4"/>
    </row>
    <row r="53" spans="1:3" x14ac:dyDescent="0.25">
      <c r="C53" s="4"/>
    </row>
    <row r="54" spans="1:3" x14ac:dyDescent="0.25">
      <c r="C54" s="4"/>
    </row>
    <row r="55" spans="1:3" x14ac:dyDescent="0.25">
      <c r="C55" s="4"/>
    </row>
    <row r="56" spans="1:3" x14ac:dyDescent="0.25">
      <c r="C56" s="4"/>
    </row>
    <row r="57" spans="1:3" x14ac:dyDescent="0.25">
      <c r="C57" s="4"/>
    </row>
    <row r="58" spans="1:3" x14ac:dyDescent="0.25">
      <c r="C58" s="4"/>
    </row>
    <row r="59" spans="1:3" x14ac:dyDescent="0.25">
      <c r="C59" s="12"/>
    </row>
    <row r="60" spans="1:3" x14ac:dyDescent="0.25">
      <c r="C60" s="4"/>
    </row>
    <row r="61" spans="1:3" ht="13" x14ac:dyDescent="0.3">
      <c r="A61" s="9"/>
      <c r="C61" s="12"/>
    </row>
    <row r="62" spans="1:3" x14ac:dyDescent="0.25">
      <c r="C62" s="4"/>
    </row>
    <row r="63" spans="1:3" ht="13" x14ac:dyDescent="0.3">
      <c r="A63" s="9"/>
      <c r="C63" s="4"/>
    </row>
    <row r="64" spans="1:3" x14ac:dyDescent="0.25">
      <c r="C64" s="4"/>
    </row>
    <row r="65" spans="1:3" x14ac:dyDescent="0.25">
      <c r="C65" s="4"/>
    </row>
    <row r="66" spans="1:3" x14ac:dyDescent="0.25">
      <c r="C66" s="4"/>
    </row>
    <row r="67" spans="1:3" x14ac:dyDescent="0.25">
      <c r="C67" s="4"/>
    </row>
    <row r="68" spans="1:3" x14ac:dyDescent="0.25">
      <c r="C68" s="12"/>
    </row>
    <row r="69" spans="1:3" x14ac:dyDescent="0.25">
      <c r="C69" s="4"/>
    </row>
    <row r="70" spans="1:3" ht="13" x14ac:dyDescent="0.3">
      <c r="A70" s="9"/>
      <c r="C70" s="14"/>
    </row>
    <row r="71" spans="1:3" x14ac:dyDescent="0.25">
      <c r="C71" s="4"/>
    </row>
    <row r="72" spans="1:3" x14ac:dyDescent="0.25">
      <c r="C72" s="4"/>
    </row>
  </sheetData>
  <mergeCells count="8">
    <mergeCell ref="F8:G8"/>
    <mergeCell ref="C8:D8"/>
    <mergeCell ref="A1:D1"/>
    <mergeCell ref="A2:D2"/>
    <mergeCell ref="A3:D3"/>
    <mergeCell ref="A4:D4"/>
    <mergeCell ref="A5:D5"/>
    <mergeCell ref="A6:D6"/>
  </mergeCells>
  <pageMargins left="0.75" right="0.75" top="0.75" bottom="0.75" header="0.5" footer="0.5"/>
  <pageSetup fitToHeight="0" orientation="portrait" r:id="rId1"/>
  <headerFooter alignWithMargins="0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4"/>
  <sheetViews>
    <sheetView topLeftCell="A8" workbookViewId="0">
      <selection activeCell="D42" sqref="D42"/>
    </sheetView>
  </sheetViews>
  <sheetFormatPr defaultRowHeight="14.5" x14ac:dyDescent="0.35"/>
  <cols>
    <col min="1" max="1" width="30.1796875" customWidth="1"/>
    <col min="2" max="2" width="12.7265625" customWidth="1"/>
    <col min="3" max="4" width="9.7265625" customWidth="1"/>
    <col min="5" max="5" width="2.26953125" customWidth="1"/>
    <col min="6" max="6" width="11.7265625" customWidth="1"/>
    <col min="7" max="7" width="2.26953125" customWidth="1"/>
    <col min="8" max="8" width="11.7265625" customWidth="1"/>
  </cols>
  <sheetData>
    <row r="1" spans="1:11" x14ac:dyDescent="0.35">
      <c r="A1" s="29"/>
      <c r="B1" s="29"/>
      <c r="C1" s="29"/>
      <c r="D1" s="29"/>
      <c r="E1" s="29"/>
      <c r="F1" s="29"/>
      <c r="G1" s="29"/>
      <c r="H1" s="30"/>
      <c r="I1" s="29"/>
      <c r="J1" s="29"/>
      <c r="K1" s="29"/>
    </row>
    <row r="2" spans="1:11" x14ac:dyDescent="0.35">
      <c r="A2" s="68" t="s">
        <v>0</v>
      </c>
      <c r="B2" s="68"/>
      <c r="C2" s="68"/>
      <c r="D2" s="68"/>
      <c r="E2" s="68"/>
      <c r="F2" s="68"/>
      <c r="G2" s="68"/>
      <c r="H2" s="68"/>
      <c r="I2" s="29"/>
      <c r="J2" s="29"/>
      <c r="K2" s="29"/>
    </row>
    <row r="3" spans="1:11" x14ac:dyDescent="0.35">
      <c r="A3" s="76" t="s">
        <v>1</v>
      </c>
      <c r="B3" s="76"/>
      <c r="C3" s="76"/>
      <c r="D3" s="76"/>
      <c r="E3" s="76"/>
      <c r="F3" s="76"/>
      <c r="G3" s="76"/>
      <c r="H3" s="76"/>
      <c r="I3" s="29"/>
      <c r="J3" s="29"/>
      <c r="K3" s="29"/>
    </row>
    <row r="4" spans="1:11" x14ac:dyDescent="0.35">
      <c r="A4" s="77" t="s">
        <v>26</v>
      </c>
      <c r="B4" s="77"/>
      <c r="C4" s="77"/>
      <c r="D4" s="77"/>
      <c r="E4" s="77"/>
      <c r="F4" s="77"/>
      <c r="G4" s="77"/>
      <c r="H4" s="77"/>
      <c r="I4" s="29"/>
      <c r="J4" s="29"/>
      <c r="K4" s="29"/>
    </row>
    <row r="5" spans="1:11" x14ac:dyDescent="0.35">
      <c r="A5" s="76"/>
      <c r="B5" s="76"/>
      <c r="C5" s="76"/>
      <c r="D5" s="76"/>
      <c r="E5" s="76"/>
      <c r="F5" s="76"/>
      <c r="G5" s="76"/>
      <c r="H5" s="76"/>
      <c r="I5" s="31"/>
      <c r="J5" s="31"/>
      <c r="K5" s="31"/>
    </row>
    <row r="6" spans="1:11" ht="15" thickBot="1" x14ac:dyDescent="0.4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5" thickBot="1" x14ac:dyDescent="0.4">
      <c r="A7" s="71" t="s">
        <v>48</v>
      </c>
      <c r="B7" s="72"/>
      <c r="C7" s="72"/>
      <c r="D7" s="72"/>
      <c r="E7" s="72"/>
      <c r="F7" s="72"/>
      <c r="G7" s="72"/>
      <c r="H7" s="73"/>
      <c r="I7" s="29"/>
      <c r="J7" s="29"/>
      <c r="K7" s="29"/>
    </row>
    <row r="8" spans="1:11" x14ac:dyDescent="0.35">
      <c r="A8" s="32"/>
      <c r="B8" s="33"/>
      <c r="C8" s="33"/>
      <c r="D8" s="33"/>
      <c r="E8" s="33"/>
      <c r="F8" s="29"/>
      <c r="G8" s="29"/>
      <c r="H8" s="29"/>
      <c r="I8" s="29"/>
      <c r="J8" s="29"/>
      <c r="K8" s="29"/>
    </row>
    <row r="9" spans="1:11" x14ac:dyDescent="0.35">
      <c r="A9" s="32"/>
      <c r="B9" s="33"/>
      <c r="C9" s="33"/>
      <c r="D9" s="33"/>
      <c r="E9" s="33"/>
      <c r="F9" s="74" t="s">
        <v>27</v>
      </c>
      <c r="G9" s="75"/>
      <c r="H9" s="75"/>
      <c r="I9" s="29"/>
      <c r="J9" s="29"/>
      <c r="K9" s="29"/>
    </row>
    <row r="10" spans="1:11" x14ac:dyDescent="0.35">
      <c r="A10" s="29"/>
      <c r="B10" s="34" t="s">
        <v>27</v>
      </c>
      <c r="C10" s="35" t="s">
        <v>27</v>
      </c>
      <c r="D10" s="29"/>
      <c r="E10" s="29"/>
      <c r="F10" s="36" t="s">
        <v>28</v>
      </c>
      <c r="G10" s="36"/>
      <c r="H10" s="36"/>
      <c r="I10" s="29"/>
      <c r="J10" s="29"/>
      <c r="K10" s="29"/>
    </row>
    <row r="11" spans="1:11" x14ac:dyDescent="0.35">
      <c r="A11" s="29"/>
      <c r="B11" s="35" t="s">
        <v>29</v>
      </c>
      <c r="C11" s="35" t="s">
        <v>29</v>
      </c>
      <c r="D11" s="35" t="s">
        <v>30</v>
      </c>
      <c r="E11" s="29"/>
      <c r="F11" s="35" t="s">
        <v>31</v>
      </c>
      <c r="G11" s="29"/>
      <c r="H11" s="35" t="s">
        <v>32</v>
      </c>
      <c r="I11" s="29"/>
      <c r="J11" s="29"/>
      <c r="K11" s="29"/>
    </row>
    <row r="12" spans="1:11" x14ac:dyDescent="0.35">
      <c r="A12" s="56" t="s">
        <v>33</v>
      </c>
      <c r="B12" s="37" t="s">
        <v>34</v>
      </c>
      <c r="C12" s="37" t="s">
        <v>35</v>
      </c>
      <c r="D12" s="37" t="s">
        <v>36</v>
      </c>
      <c r="E12" s="29"/>
      <c r="F12" s="37" t="s">
        <v>37</v>
      </c>
      <c r="G12" s="29"/>
      <c r="H12" s="37" t="s">
        <v>38</v>
      </c>
      <c r="I12" s="29"/>
      <c r="J12" s="29"/>
      <c r="K12" s="29"/>
    </row>
    <row r="13" spans="1:11" x14ac:dyDescent="0.35">
      <c r="A13" s="38"/>
      <c r="B13" s="39"/>
      <c r="C13" s="38"/>
      <c r="D13" s="38"/>
      <c r="E13" s="29"/>
      <c r="F13" s="38"/>
      <c r="G13" s="29"/>
      <c r="H13" s="38"/>
      <c r="I13" s="29"/>
      <c r="J13" s="29"/>
      <c r="K13" s="29"/>
    </row>
    <row r="14" spans="1:11" x14ac:dyDescent="0.35">
      <c r="A14" s="40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35">
      <c r="A15" s="41" t="s">
        <v>39</v>
      </c>
      <c r="B15" s="42">
        <v>400973226.89000005</v>
      </c>
      <c r="C15" s="43">
        <f>B15/B23</f>
        <v>0.47796974218114863</v>
      </c>
      <c r="D15" s="43">
        <v>4.82E-2</v>
      </c>
      <c r="E15" s="44"/>
      <c r="F15" s="43">
        <f>H15</f>
        <v>2.3037999999999999E-2</v>
      </c>
      <c r="G15" s="44"/>
      <c r="H15" s="43">
        <f>ROUND(C15*D15,6)</f>
        <v>2.3037999999999999E-2</v>
      </c>
      <c r="I15" s="29"/>
      <c r="J15" s="29"/>
      <c r="K15" s="29"/>
    </row>
    <row r="16" spans="1:11" x14ac:dyDescent="0.35">
      <c r="A16" s="41"/>
      <c r="B16" s="42"/>
      <c r="C16" s="43"/>
      <c r="D16" s="43"/>
      <c r="E16" s="44"/>
      <c r="F16" s="43"/>
      <c r="G16" s="44"/>
      <c r="H16" s="43"/>
      <c r="I16" s="29"/>
      <c r="J16" s="29"/>
      <c r="K16" s="29"/>
    </row>
    <row r="17" spans="1:11" x14ac:dyDescent="0.35">
      <c r="A17" s="40"/>
      <c r="B17" s="42"/>
      <c r="C17" s="43"/>
      <c r="D17" s="43"/>
      <c r="E17" s="44"/>
      <c r="F17" s="43"/>
      <c r="G17" s="44"/>
      <c r="H17" s="43"/>
      <c r="I17" s="29"/>
      <c r="J17" s="29"/>
      <c r="K17" s="29"/>
    </row>
    <row r="18" spans="1:11" x14ac:dyDescent="0.35">
      <c r="A18" s="41" t="s">
        <v>40</v>
      </c>
      <c r="B18" s="42">
        <v>0</v>
      </c>
      <c r="C18" s="43">
        <v>0</v>
      </c>
      <c r="D18" s="43">
        <v>0</v>
      </c>
      <c r="E18" s="44"/>
      <c r="F18" s="43">
        <v>0</v>
      </c>
      <c r="G18" s="44"/>
      <c r="H18" s="43">
        <f>ROUND(C18*D18,6)</f>
        <v>0</v>
      </c>
      <c r="I18" s="29"/>
      <c r="J18" s="29"/>
      <c r="K18" s="29"/>
    </row>
    <row r="19" spans="1:11" x14ac:dyDescent="0.35">
      <c r="A19" s="29"/>
      <c r="B19" s="42"/>
      <c r="C19" s="43"/>
      <c r="D19" s="43"/>
      <c r="E19" s="44"/>
      <c r="F19" s="43"/>
      <c r="G19" s="44"/>
      <c r="H19" s="43"/>
      <c r="I19" s="29"/>
      <c r="J19" s="29"/>
      <c r="K19" s="29"/>
    </row>
    <row r="20" spans="1:11" x14ac:dyDescent="0.35">
      <c r="A20" s="40"/>
      <c r="B20" s="42"/>
      <c r="C20" s="43"/>
      <c r="D20" s="43"/>
      <c r="E20" s="44"/>
      <c r="F20" s="43"/>
      <c r="G20" s="44"/>
      <c r="H20" s="43"/>
      <c r="I20" s="29"/>
      <c r="J20" s="29"/>
      <c r="K20" s="29"/>
    </row>
    <row r="21" spans="1:11" x14ac:dyDescent="0.35">
      <c r="A21" s="41" t="s">
        <v>41</v>
      </c>
      <c r="B21" s="45">
        <v>437936000</v>
      </c>
      <c r="C21" s="46">
        <f>B21/B23</f>
        <v>0.52203025781885137</v>
      </c>
      <c r="D21" s="47">
        <v>0.105</v>
      </c>
      <c r="E21" s="48"/>
      <c r="F21" s="46">
        <f>H21/0.7392</f>
        <v>7.4151785714285712E-2</v>
      </c>
      <c r="G21" s="44"/>
      <c r="H21" s="46">
        <f>ROUND(C21*D21,6)</f>
        <v>5.4813000000000001E-2</v>
      </c>
      <c r="I21" s="29"/>
      <c r="J21" s="29"/>
      <c r="K21" s="29"/>
    </row>
    <row r="22" spans="1:11" x14ac:dyDescent="0.35">
      <c r="A22" s="29"/>
      <c r="B22" s="38"/>
      <c r="C22" s="49"/>
      <c r="D22" s="49"/>
      <c r="E22" s="29"/>
      <c r="F22" s="49"/>
      <c r="G22" s="29"/>
      <c r="H22" s="49"/>
      <c r="I22" s="29"/>
      <c r="J22" s="29"/>
      <c r="K22" s="29"/>
    </row>
    <row r="23" spans="1:11" ht="15" thickBot="1" x14ac:dyDescent="0.4">
      <c r="A23" s="50" t="s">
        <v>42</v>
      </c>
      <c r="B23" s="51">
        <f>+B15+B18+B21</f>
        <v>838909226.8900001</v>
      </c>
      <c r="C23" s="52">
        <f>+C15+C18+C21</f>
        <v>1</v>
      </c>
      <c r="D23" s="53" t="s">
        <v>43</v>
      </c>
      <c r="E23" s="44"/>
      <c r="F23" s="62">
        <f>+F15+F18+F21</f>
        <v>9.7189785714285715E-2</v>
      </c>
      <c r="G23" s="63"/>
      <c r="H23" s="62">
        <f>+H15+H18+H21</f>
        <v>7.7851000000000004E-2</v>
      </c>
      <c r="I23" s="29"/>
      <c r="J23" s="29"/>
      <c r="K23" s="29"/>
    </row>
    <row r="24" spans="1:11" ht="15" thickTop="1" x14ac:dyDescent="0.35">
      <c r="A24" s="54"/>
      <c r="B24" s="55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3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5" thickBot="1" x14ac:dyDescent="0.4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5" thickBot="1" x14ac:dyDescent="0.4">
      <c r="A27" s="71" t="s">
        <v>49</v>
      </c>
      <c r="B27" s="72"/>
      <c r="C27" s="72"/>
      <c r="D27" s="72"/>
      <c r="E27" s="72"/>
      <c r="F27" s="72"/>
      <c r="G27" s="72"/>
      <c r="H27" s="73"/>
      <c r="I27" s="29"/>
      <c r="J27" s="29"/>
      <c r="K27" s="29"/>
    </row>
    <row r="28" spans="1:11" x14ac:dyDescent="0.35">
      <c r="A28" s="32"/>
      <c r="B28" s="33"/>
      <c r="C28" s="33"/>
      <c r="D28" s="33"/>
      <c r="E28" s="33"/>
      <c r="F28" s="29"/>
      <c r="G28" s="29"/>
      <c r="H28" s="29"/>
    </row>
    <row r="29" spans="1:11" x14ac:dyDescent="0.35">
      <c r="A29" s="32"/>
      <c r="B29" s="33"/>
      <c r="C29" s="33"/>
      <c r="D29" s="33"/>
      <c r="E29" s="33"/>
      <c r="F29" s="74" t="s">
        <v>27</v>
      </c>
      <c r="G29" s="75"/>
      <c r="H29" s="75"/>
    </row>
    <row r="30" spans="1:11" x14ac:dyDescent="0.35">
      <c r="A30" s="29"/>
      <c r="B30" s="59" t="s">
        <v>27</v>
      </c>
      <c r="C30" s="60" t="s">
        <v>27</v>
      </c>
      <c r="D30" s="29"/>
      <c r="E30" s="29"/>
      <c r="F30" s="36" t="s">
        <v>28</v>
      </c>
      <c r="G30" s="36"/>
      <c r="H30" s="36"/>
    </row>
    <row r="31" spans="1:11" x14ac:dyDescent="0.35">
      <c r="A31" s="29"/>
      <c r="B31" s="60" t="s">
        <v>29</v>
      </c>
      <c r="C31" s="60" t="s">
        <v>29</v>
      </c>
      <c r="D31" s="60" t="s">
        <v>30</v>
      </c>
      <c r="E31" s="29"/>
      <c r="F31" s="60" t="s">
        <v>31</v>
      </c>
      <c r="G31" s="29"/>
      <c r="H31" s="60" t="s">
        <v>32</v>
      </c>
    </row>
    <row r="32" spans="1:11" x14ac:dyDescent="0.35">
      <c r="A32" s="56" t="s">
        <v>33</v>
      </c>
      <c r="B32" s="37" t="s">
        <v>34</v>
      </c>
      <c r="C32" s="37" t="s">
        <v>35</v>
      </c>
      <c r="D32" s="37" t="s">
        <v>36</v>
      </c>
      <c r="E32" s="29"/>
      <c r="F32" s="37" t="s">
        <v>37</v>
      </c>
      <c r="G32" s="29"/>
      <c r="H32" s="37" t="s">
        <v>38</v>
      </c>
    </row>
    <row r="33" spans="1:8" x14ac:dyDescent="0.35">
      <c r="A33" s="38"/>
      <c r="B33" s="39"/>
      <c r="C33" s="38"/>
      <c r="D33" s="38"/>
      <c r="E33" s="29"/>
      <c r="F33" s="38"/>
      <c r="G33" s="29"/>
      <c r="H33" s="38"/>
    </row>
    <row r="34" spans="1:8" x14ac:dyDescent="0.35">
      <c r="A34" s="61"/>
      <c r="B34" s="29"/>
      <c r="C34" s="29"/>
      <c r="D34" s="29"/>
      <c r="E34" s="29"/>
      <c r="F34" s="29"/>
      <c r="G34" s="29"/>
      <c r="H34" s="29"/>
    </row>
    <row r="35" spans="1:8" x14ac:dyDescent="0.35">
      <c r="A35" s="41" t="s">
        <v>39</v>
      </c>
      <c r="B35" s="42">
        <v>400973226.89000005</v>
      </c>
      <c r="C35" s="43">
        <f>B35/B43</f>
        <v>0.47796974218114863</v>
      </c>
      <c r="D35" s="43">
        <v>4.82E-2</v>
      </c>
      <c r="E35" s="44"/>
      <c r="F35" s="43">
        <f>H35</f>
        <v>2.3037999999999999E-2</v>
      </c>
      <c r="G35" s="44"/>
      <c r="H35" s="43">
        <f>ROUND(C35*D35,6)</f>
        <v>2.3037999999999999E-2</v>
      </c>
    </row>
    <row r="36" spans="1:8" x14ac:dyDescent="0.35">
      <c r="A36" s="41"/>
      <c r="B36" s="42"/>
      <c r="C36" s="43"/>
      <c r="D36" s="43"/>
      <c r="E36" s="44"/>
      <c r="F36" s="43"/>
      <c r="G36" s="44"/>
      <c r="H36" s="43"/>
    </row>
    <row r="37" spans="1:8" x14ac:dyDescent="0.35">
      <c r="A37" s="61"/>
      <c r="B37" s="42"/>
      <c r="C37" s="43"/>
      <c r="D37" s="43"/>
      <c r="E37" s="44"/>
      <c r="F37" s="43"/>
      <c r="G37" s="44"/>
      <c r="H37" s="43"/>
    </row>
    <row r="38" spans="1:8" x14ac:dyDescent="0.35">
      <c r="A38" s="41" t="s">
        <v>40</v>
      </c>
      <c r="B38" s="42">
        <v>0</v>
      </c>
      <c r="C38" s="43">
        <v>0</v>
      </c>
      <c r="D38" s="43">
        <v>0</v>
      </c>
      <c r="E38" s="44"/>
      <c r="F38" s="43">
        <v>0</v>
      </c>
      <c r="G38" s="44"/>
      <c r="H38" s="43">
        <f>ROUND(C38*D38,6)</f>
        <v>0</v>
      </c>
    </row>
    <row r="39" spans="1:8" x14ac:dyDescent="0.35">
      <c r="A39" s="29"/>
      <c r="B39" s="42"/>
      <c r="C39" s="43"/>
      <c r="D39" s="43"/>
      <c r="E39" s="44"/>
      <c r="F39" s="43"/>
      <c r="G39" s="44"/>
      <c r="H39" s="43"/>
    </row>
    <row r="40" spans="1:8" x14ac:dyDescent="0.35">
      <c r="A40" s="61"/>
      <c r="B40" s="42"/>
      <c r="C40" s="43"/>
      <c r="D40" s="43"/>
      <c r="E40" s="44"/>
      <c r="F40" s="43"/>
      <c r="G40" s="44"/>
      <c r="H40" s="43"/>
    </row>
    <row r="41" spans="1:8" x14ac:dyDescent="0.35">
      <c r="A41" s="41" t="s">
        <v>41</v>
      </c>
      <c r="B41" s="45">
        <v>437936000</v>
      </c>
      <c r="C41" s="46">
        <f>B41/B43</f>
        <v>0.52203025781885137</v>
      </c>
      <c r="D41" s="47">
        <v>9.35E-2</v>
      </c>
      <c r="E41" s="48"/>
      <c r="F41" s="46">
        <f>H41/0.7392</f>
        <v>6.6030844155844162E-2</v>
      </c>
      <c r="G41" s="44"/>
      <c r="H41" s="46">
        <f>ROUND(C41*D41,6)</f>
        <v>4.8809999999999999E-2</v>
      </c>
    </row>
    <row r="42" spans="1:8" x14ac:dyDescent="0.35">
      <c r="A42" s="29"/>
      <c r="B42" s="38"/>
      <c r="C42" s="49"/>
      <c r="D42" s="49"/>
      <c r="E42" s="29"/>
      <c r="F42" s="49"/>
      <c r="G42" s="29"/>
      <c r="H42" s="49"/>
    </row>
    <row r="43" spans="1:8" ht="15" thickBot="1" x14ac:dyDescent="0.4">
      <c r="A43" s="50" t="s">
        <v>42</v>
      </c>
      <c r="B43" s="51">
        <f>+B35+B38+B41</f>
        <v>838909226.8900001</v>
      </c>
      <c r="C43" s="52">
        <f>+C35+C38+C41</f>
        <v>1</v>
      </c>
      <c r="D43" s="53" t="s">
        <v>43</v>
      </c>
      <c r="E43" s="44"/>
      <c r="F43" s="62">
        <f>+F35+F38+F41</f>
        <v>8.9068844155844165E-2</v>
      </c>
      <c r="G43" s="63"/>
      <c r="H43" s="62">
        <f>+H35+H38+H41</f>
        <v>7.1847999999999995E-2</v>
      </c>
    </row>
    <row r="44" spans="1:8" ht="15" thickTop="1" x14ac:dyDescent="0.35"/>
  </sheetData>
  <mergeCells count="10">
    <mergeCell ref="A27:H27"/>
    <mergeCell ref="F29:H29"/>
    <mergeCell ref="I6:K6"/>
    <mergeCell ref="F9:H9"/>
    <mergeCell ref="A2:H2"/>
    <mergeCell ref="A3:H3"/>
    <mergeCell ref="A4:H4"/>
    <mergeCell ref="A5:H5"/>
    <mergeCell ref="A6:H6"/>
    <mergeCell ref="A7:H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F01C1A029A8E4098C0E3C0A78A7CEA" ma:contentTypeVersion="74" ma:contentTypeDescription="Create a new document." ma:contentTypeScope="" ma:versionID="509b49148946d697b57adcb52d4a91ca">
  <xsd:schema xmlns:xsd="http://www.w3.org/2001/XMLSchema" xmlns:xs="http://www.w3.org/2001/XMLSchema" xmlns:p="http://schemas.microsoft.com/office/2006/metadata/properties" xmlns:ns2="ad1c57c7-7309-4fb8-83e7-493512a08566" targetNamespace="http://schemas.microsoft.com/office/2006/metadata/properties" ma:root="true" ma:fieldsID="4e05369b59b67587cbf7788cc4e710a6" ns2:_="">
    <xsd:import namespace="ad1c57c7-7309-4fb8-83e7-493512a0856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1c57c7-7309-4fb8-83e7-493512a085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58D3FB-1E42-4E31-BF0F-BE374BCF5B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A91A2D-8348-47EA-A105-84EED7A22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1c57c7-7309-4fb8-83e7-493512a085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F4EA2F-D2A9-4591-9374-94607D61A4EC}">
  <ds:schemaRefs>
    <ds:schemaRef ds:uri="ad1c57c7-7309-4fb8-83e7-493512a0856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WP1 - rate base</vt:lpstr>
      <vt:lpstr>WP2 - expenses</vt:lpstr>
      <vt:lpstr>WP3 - cost of capital</vt:lpstr>
      <vt:lpstr>'WP1 - rate base'!Print_Area</vt:lpstr>
      <vt:lpstr>'WP2 - expenses'!Print_Area</vt:lpstr>
      <vt:lpstr>'WP3 - cost of capital'!Print_Area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Madeline Thomas</cp:lastModifiedBy>
  <cp:revision/>
  <cp:lastPrinted>2018-07-27T23:19:23Z</cp:lastPrinted>
  <dcterms:created xsi:type="dcterms:W3CDTF">2018-05-16T15:23:19Z</dcterms:created>
  <dcterms:modified xsi:type="dcterms:W3CDTF">2019-04-10T16:38:04Z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0x010100C1F01C1A029A8E4098C0E3C0A78A7CEA</vt:lpwstr>
  </property>
  <property fmtid="{D5CDD505-2E9C-101B-9397-08002B2CF9AE}" pid="3" name="{A44787D4-0540-4523-9961-78E4036D8C6D}">
    <vt:lpwstr>{0184A61E-866A-4BF6-85F7-F6F3E98A2FA3}</vt:lpwstr>
  </property>
</Properties>
</file>